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D:\MNPS\Overton High School\Counseling 2024_2025\"/>
    </mc:Choice>
  </mc:AlternateContent>
  <xr:revisionPtr revIDLastSave="0" documentId="8_{92A39486-6235-4EC7-83BF-A41012CCEAB1}" xr6:coauthVersionLast="47" xr6:coauthVersionMax="47" xr10:uidLastSave="{00000000-0000-0000-0000-000000000000}"/>
  <bookViews>
    <workbookView xWindow="-93" yWindow="-93" windowWidth="18426" windowHeight="11746" tabRatio="788" xr2:uid="{00000000-000D-0000-FFFF-FFFF00000000}"/>
  </bookViews>
  <sheets>
    <sheet name="Calendar" sheetId="14" r:id="rId1"/>
  </sheets>
  <definedNames>
    <definedName name="Calendar10Month">Calendar!$C$128</definedName>
    <definedName name="Calendar10MonthOption">MATCH(Calendar10Month,Months,0)</definedName>
    <definedName name="Calendar10Year">Calendar!$B$128</definedName>
    <definedName name="Calendar11Month">Calendar!#REF!</definedName>
    <definedName name="Calendar11MonthOption">MATCH(Calendar11Month,Months,0)</definedName>
    <definedName name="Calendar11Year">Calendar!#REF!</definedName>
    <definedName name="Calendar12Month">Calendar!#REF!</definedName>
    <definedName name="Calendar12MonthOption">MATCH(Calendar12Month,Months,0)</definedName>
    <definedName name="Calendar12Year">Calendar!#REF!</definedName>
    <definedName name="Calendar1Month">Calendar!$C$2</definedName>
    <definedName name="Calendar1MonthOption">MATCH(Calendar1Month,Months,0)</definedName>
    <definedName name="Calendar1Year">Calendar!$B$2</definedName>
    <definedName name="Calendar2Month">Calendar!$C$16</definedName>
    <definedName name="Calendar2MonthOption">MATCH(Calendar2Month,Months,0)</definedName>
    <definedName name="Calendar2Year">Calendar!$B$16</definedName>
    <definedName name="Calendar3Month">Calendar!$C$30</definedName>
    <definedName name="Calendar3MonthOption">MATCH(Calendar3Month,Months,0)</definedName>
    <definedName name="Calendar3Year">Calendar!$B$30</definedName>
    <definedName name="Calendar4Month">Calendar!$C$44</definedName>
    <definedName name="Calendar4MonthOption">MATCH(Calendar4Month,Months,0)</definedName>
    <definedName name="Calendar4Year">Calendar!$B$44</definedName>
    <definedName name="Calendar5Month">Calendar!$C$58</definedName>
    <definedName name="Calendar5MonthOption">MATCH(Calendar5Month,Months,0)</definedName>
    <definedName name="Calendar5Year">Calendar!$B$58</definedName>
    <definedName name="Calendar6Month">Calendar!$C$72</definedName>
    <definedName name="Calendar6MonthOption">MATCH(Calendar6Month,Months,0)</definedName>
    <definedName name="Calendar6Year">Calendar!$B$72</definedName>
    <definedName name="Calendar7Month">Calendar!$C$86</definedName>
    <definedName name="Calendar7MonthOption">MATCH(Calendar7Month,Months,0)</definedName>
    <definedName name="Calendar7Year">Calendar!$B$86</definedName>
    <definedName name="Calendar8Month">Calendar!$C$100</definedName>
    <definedName name="Calendar8MonthOption">MATCH(Calendar8Month,Months,0)</definedName>
    <definedName name="Calendar8Year">Calendar!$B$100</definedName>
    <definedName name="Calendar9Month">Calendar!$C$114</definedName>
    <definedName name="Calendar9MonthOption">MATCH(Calendar9Month,Months,0)</definedName>
    <definedName name="Calendar9Year">Calendar!$B$114</definedName>
    <definedName name="ColumnTitleRegion1..H12.1">Calendar!$B$3</definedName>
    <definedName name="ColumnTitleRegion10..H54.1">Calendar!$B$45</definedName>
    <definedName name="ColumnTitleRegion11..C56.1">Calendar!$B$45</definedName>
    <definedName name="ColumnTitleRegion12..D56.1">Calendar!$D$56</definedName>
    <definedName name="ColumnTitleRegion13..H68.1">Calendar!$B$59</definedName>
    <definedName name="ColumnTitleRegion14..C70.1">Calendar!$B$59</definedName>
    <definedName name="ColumnTitleRegion15..D70.1">Calendar!$D$70</definedName>
    <definedName name="ColumnTitleRegion16..H82.1">Calendar!$B$73</definedName>
    <definedName name="ColumnTitleRegion17..C84.1">Calendar!$B$73</definedName>
    <definedName name="ColumnTitleRegion18..D84.1">Calendar!$D$84</definedName>
    <definedName name="ColumnTitleRegion19..H96.1">Calendar!$B$87</definedName>
    <definedName name="ColumnTitleRegion2..C14.1">Calendar!$B$3</definedName>
    <definedName name="ColumnTitleRegion20..C98.1">Calendar!$B$87</definedName>
    <definedName name="ColumnTitleRegion21..D98.1">Calendar!$D$98</definedName>
    <definedName name="ColumnTitleRegion22..H110.1">Calendar!$B$101</definedName>
    <definedName name="ColumnTitleRegion23..C112.1">Calendar!$B$101</definedName>
    <definedName name="ColumnTitleRegion24..D112.1">Calendar!$D$112</definedName>
    <definedName name="ColumnTitleRegion25..H124.1">Calendar!$B$115</definedName>
    <definedName name="ColumnTitleRegion26..C126.1">Calendar!$B$115</definedName>
    <definedName name="ColumnTitleRegion27..D126.1">Calendar!$D$126</definedName>
    <definedName name="ColumnTitleRegion28..H138.1">Calendar!$B$129</definedName>
    <definedName name="ColumnTitleRegion29..C140.1">Calendar!$B$129</definedName>
    <definedName name="ColumnTitleRegion3..D14.1">Calendar!$D$14</definedName>
    <definedName name="ColumnTitleRegion30..D140.1">Calendar!$D$140</definedName>
    <definedName name="ColumnTitleRegion31..H152.1">Calendar!#REF!</definedName>
    <definedName name="ColumnTitleRegion32..C154.1">Calendar!#REF!</definedName>
    <definedName name="ColumnTitleRegion33..D154.1">Calendar!#REF!</definedName>
    <definedName name="ColumnTitleRegion34..H166.1">Calendar!#REF!</definedName>
    <definedName name="ColumnTitleRegion35..C168.1">Calendar!#REF!</definedName>
    <definedName name="ColumnTitleRegion36..D168.1">Calendar!#REF!</definedName>
    <definedName name="ColumnTitleRegion4..H26.1">Calendar!$B$17</definedName>
    <definedName name="ColumnTitleRegion5..C28.1">Calendar!$B$17</definedName>
    <definedName name="ColumnTitleRegion6..D28.1">Calendar!$D$28</definedName>
    <definedName name="ColumnTitleRegion7..H40.1">Calendar!$B$31</definedName>
    <definedName name="ColumnTitleRegion8..C42.1">Calendar!$B$31</definedName>
    <definedName name="ColumnTitleRegion9..D42.1">Calendar!$D$42</definedName>
    <definedName name="Days">{0,1,2,3,4,5,6}</definedName>
    <definedName name="Months">{"January","February","March","April","May","June","July","August","September","October","November","December"}</definedName>
    <definedName name="WeekdayOption">MATCH(WeekStart,Weekdays,0)+10</definedName>
    <definedName name="Weekdays">{"Monday","Tuesday","Wednesday","Thursday","Friday","Saturday","Sunday"}</definedName>
    <definedName name="WeekStart">Calendar!$B$3</definedName>
    <definedName name="WeekStartValue">IF(WeekStart="Monday",2,1)</definedName>
  </definedName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6" i="14" l="1"/>
  <c r="B4" i="14" l="1" a="1"/>
  <c r="B4" i="14" s="1"/>
  <c r="B6" i="14" a="1"/>
  <c r="H6" i="14" s="1"/>
  <c r="B8" i="14" a="1"/>
  <c r="E8" i="14" s="1"/>
  <c r="B10" i="14" a="1"/>
  <c r="G10" i="14" s="1"/>
  <c r="B12" i="14" a="1"/>
  <c r="G12" i="14" s="1"/>
  <c r="B14" i="14" a="1"/>
  <c r="B14" i="14" s="1"/>
  <c r="C16" i="14"/>
  <c r="F6" i="14" l="1"/>
  <c r="B6" i="14"/>
  <c r="D6" i="14"/>
  <c r="C6" i="14"/>
  <c r="F12" i="14"/>
  <c r="D12" i="14"/>
  <c r="E6" i="14"/>
  <c r="G6" i="14"/>
  <c r="H4" i="14"/>
  <c r="H3" i="14" s="1"/>
  <c r="B20" i="14" a="1"/>
  <c r="C20" i="14" s="1"/>
  <c r="E10" i="14"/>
  <c r="B10" i="14"/>
  <c r="C4" i="14"/>
  <c r="C3" i="14" s="1"/>
  <c r="D4" i="14"/>
  <c r="D3" i="14" s="1"/>
  <c r="F10" i="14"/>
  <c r="F4" i="14"/>
  <c r="F3" i="14" s="1"/>
  <c r="E4" i="14"/>
  <c r="E3" i="14" s="1"/>
  <c r="C8" i="14"/>
  <c r="F8" i="14"/>
  <c r="G8" i="14"/>
  <c r="B26" i="14" a="1"/>
  <c r="B26" i="14" s="1"/>
  <c r="B18" i="14" a="1"/>
  <c r="B18" i="14" s="1"/>
  <c r="B17" i="14" s="1"/>
  <c r="B28" i="14" a="1"/>
  <c r="C28" i="14" s="1"/>
  <c r="B24" i="14" a="1"/>
  <c r="B24" i="14" s="1"/>
  <c r="B12" i="14"/>
  <c r="C10" i="14"/>
  <c r="H8" i="14"/>
  <c r="C12" i="14"/>
  <c r="C14" i="14"/>
  <c r="E12" i="14"/>
  <c r="B22" i="14" a="1"/>
  <c r="F22" i="14" s="1"/>
  <c r="H10" i="14"/>
  <c r="D10" i="14"/>
  <c r="H12" i="14"/>
  <c r="D8" i="14"/>
  <c r="B8" i="14"/>
  <c r="G4" i="14"/>
  <c r="G3" i="14" s="1"/>
  <c r="C30" i="14"/>
  <c r="B30" i="14"/>
  <c r="F20" i="14" l="1"/>
  <c r="H20" i="14"/>
  <c r="G20" i="14"/>
  <c r="B20" i="14"/>
  <c r="E20" i="14"/>
  <c r="D20" i="14"/>
  <c r="B44" i="14"/>
  <c r="G18" i="14"/>
  <c r="G17" i="14" s="1"/>
  <c r="F18" i="14"/>
  <c r="F17" i="14" s="1"/>
  <c r="D18" i="14"/>
  <c r="D17" i="14" s="1"/>
  <c r="D24" i="14"/>
  <c r="B28" i="14"/>
  <c r="H18" i="14"/>
  <c r="H17" i="14" s="1"/>
  <c r="H24" i="14"/>
  <c r="C18" i="14"/>
  <c r="C17" i="14" s="1"/>
  <c r="E18" i="14"/>
  <c r="E17" i="14" s="1"/>
  <c r="B22" i="14"/>
  <c r="C24" i="14"/>
  <c r="E24" i="14"/>
  <c r="G24" i="14"/>
  <c r="E26" i="14"/>
  <c r="F26" i="14"/>
  <c r="G26" i="14"/>
  <c r="F24" i="14"/>
  <c r="H26" i="14"/>
  <c r="D26" i="14"/>
  <c r="C26" i="14"/>
  <c r="C22" i="14"/>
  <c r="D22" i="14"/>
  <c r="E22" i="14"/>
  <c r="B36" i="14" a="1"/>
  <c r="B36" i="14" s="1"/>
  <c r="B42" i="14" a="1"/>
  <c r="C42" i="14" s="1"/>
  <c r="B38" i="14" a="1"/>
  <c r="H38" i="14" s="1"/>
  <c r="B34" i="14" a="1"/>
  <c r="D34" i="14" s="1"/>
  <c r="B32" i="14" a="1"/>
  <c r="G32" i="14" s="1"/>
  <c r="G31" i="14" s="1"/>
  <c r="B40" i="14" a="1"/>
  <c r="H40" i="14" s="1"/>
  <c r="G22" i="14"/>
  <c r="H22" i="14"/>
  <c r="C44" i="14"/>
  <c r="B56" i="14" l="1" a="1"/>
  <c r="C56" i="14" s="1"/>
  <c r="G36" i="14"/>
  <c r="C36" i="14"/>
  <c r="E40" i="14"/>
  <c r="B42" i="14"/>
  <c r="D40" i="14"/>
  <c r="F36" i="14"/>
  <c r="B40" i="14"/>
  <c r="E36" i="14"/>
  <c r="H34" i="14"/>
  <c r="B34" i="14"/>
  <c r="B38" i="14"/>
  <c r="F38" i="14"/>
  <c r="B32" i="14"/>
  <c r="B31" i="14" s="1"/>
  <c r="F32" i="14"/>
  <c r="F31" i="14" s="1"/>
  <c r="E32" i="14"/>
  <c r="E31" i="14" s="1"/>
  <c r="C32" i="14"/>
  <c r="C31" i="14" s="1"/>
  <c r="H36" i="14"/>
  <c r="E34" i="14"/>
  <c r="B54" i="14" a="1"/>
  <c r="E54" i="14" s="1"/>
  <c r="B58" i="14"/>
  <c r="D36" i="14"/>
  <c r="D32" i="14"/>
  <c r="D31" i="14" s="1"/>
  <c r="D38" i="14"/>
  <c r="C38" i="14"/>
  <c r="E38" i="14"/>
  <c r="G38" i="14"/>
  <c r="B52" i="14" a="1"/>
  <c r="D52" i="14" s="1"/>
  <c r="B46" i="14" a="1"/>
  <c r="G46" i="14" s="1"/>
  <c r="G45" i="14" s="1"/>
  <c r="G34" i="14"/>
  <c r="C34" i="14"/>
  <c r="H32" i="14"/>
  <c r="H31" i="14" s="1"/>
  <c r="F34" i="14"/>
  <c r="C40" i="14"/>
  <c r="F40" i="14"/>
  <c r="G40" i="14"/>
  <c r="B50" i="14" a="1"/>
  <c r="H50" i="14" s="1"/>
  <c r="B48" i="14" a="1"/>
  <c r="B48" i="14" s="1"/>
  <c r="C58" i="14"/>
  <c r="B56" i="14" l="1"/>
  <c r="H54" i="14"/>
  <c r="E52" i="14"/>
  <c r="C46" i="14"/>
  <c r="C45" i="14" s="1"/>
  <c r="G48" i="14"/>
  <c r="F48" i="14"/>
  <c r="C72" i="14"/>
  <c r="H48" i="14"/>
  <c r="G50" i="14"/>
  <c r="D48" i="14"/>
  <c r="B72" i="14"/>
  <c r="B50" i="14"/>
  <c r="B46" i="14"/>
  <c r="B45" i="14" s="1"/>
  <c r="F46" i="14"/>
  <c r="F45" i="14" s="1"/>
  <c r="C50" i="14"/>
  <c r="D50" i="14"/>
  <c r="H52" i="14"/>
  <c r="H46" i="14"/>
  <c r="H45" i="14" s="1"/>
  <c r="E46" i="14"/>
  <c r="E45" i="14" s="1"/>
  <c r="E48" i="14"/>
  <c r="F50" i="14"/>
  <c r="D46" i="14"/>
  <c r="D45" i="14" s="1"/>
  <c r="E50" i="14"/>
  <c r="C52" i="14"/>
  <c r="G52" i="14"/>
  <c r="B52" i="14"/>
  <c r="F54" i="14"/>
  <c r="B54" i="14"/>
  <c r="C54" i="14"/>
  <c r="F52" i="14"/>
  <c r="D54" i="14"/>
  <c r="G54" i="14"/>
  <c r="C48" i="14"/>
  <c r="B64" i="14" a="1"/>
  <c r="E64" i="14" s="1"/>
  <c r="B70" i="14" a="1"/>
  <c r="C70" i="14" s="1"/>
  <c r="B66" i="14" a="1"/>
  <c r="E66" i="14" s="1"/>
  <c r="B62" i="14" a="1"/>
  <c r="E62" i="14" s="1"/>
  <c r="B68" i="14" a="1"/>
  <c r="F68" i="14" s="1"/>
  <c r="B60" i="14" a="1"/>
  <c r="B60" i="14" s="1"/>
  <c r="B59" i="14" s="1"/>
  <c r="B76" i="14" l="1" a="1"/>
  <c r="B76" i="14" s="1"/>
  <c r="B84" i="14" a="1"/>
  <c r="B82" i="14" a="1"/>
  <c r="E82" i="14" s="1"/>
  <c r="B68" i="14"/>
  <c r="D64" i="14"/>
  <c r="C62" i="14"/>
  <c r="H62" i="14"/>
  <c r="B62" i="14"/>
  <c r="F64" i="14"/>
  <c r="B74" i="14" a="1"/>
  <c r="B80" i="14" a="1"/>
  <c r="D80" i="14" s="1"/>
  <c r="G62" i="14"/>
  <c r="C86" i="14"/>
  <c r="B86" i="14"/>
  <c r="F62" i="14"/>
  <c r="D62" i="14"/>
  <c r="B78" i="14" a="1"/>
  <c r="C78" i="14" s="1"/>
  <c r="H64" i="14"/>
  <c r="B70" i="14"/>
  <c r="D66" i="14"/>
  <c r="H60" i="14"/>
  <c r="H59" i="14" s="1"/>
  <c r="G68" i="14"/>
  <c r="D68" i="14"/>
  <c r="C64" i="14"/>
  <c r="G64" i="14"/>
  <c r="B64" i="14"/>
  <c r="G66" i="14"/>
  <c r="B66" i="14"/>
  <c r="C66" i="14"/>
  <c r="F60" i="14"/>
  <c r="F59" i="14" s="1"/>
  <c r="E60" i="14"/>
  <c r="E59" i="14" s="1"/>
  <c r="C60" i="14"/>
  <c r="C59" i="14" s="1"/>
  <c r="H68" i="14"/>
  <c r="G60" i="14"/>
  <c r="G59" i="14" s="1"/>
  <c r="H66" i="14"/>
  <c r="C68" i="14"/>
  <c r="F66" i="14"/>
  <c r="D60" i="14"/>
  <c r="D59" i="14" s="1"/>
  <c r="E68" i="14"/>
  <c r="C76" i="14" l="1"/>
  <c r="E76" i="14"/>
  <c r="D76" i="14"/>
  <c r="H76" i="14"/>
  <c r="F76" i="14"/>
  <c r="B98" i="14" a="1"/>
  <c r="C98" i="14" s="1"/>
  <c r="G76" i="14"/>
  <c r="C82" i="14"/>
  <c r="B82" i="14"/>
  <c r="F82" i="14"/>
  <c r="B92" i="14" a="1"/>
  <c r="D92" i="14" s="1"/>
  <c r="G80" i="14"/>
  <c r="C100" i="14"/>
  <c r="C80" i="14"/>
  <c r="H82" i="14"/>
  <c r="B94" i="14" a="1"/>
  <c r="H94" i="14" s="1"/>
  <c r="G82" i="14"/>
  <c r="D82" i="14"/>
  <c r="B84" i="14"/>
  <c r="C84" i="14"/>
  <c r="C74" i="14"/>
  <c r="C73" i="14" s="1"/>
  <c r="B74" i="14"/>
  <c r="B73" i="14" s="1"/>
  <c r="B90" i="14" a="1"/>
  <c r="B88" i="14" a="1"/>
  <c r="E74" i="14"/>
  <c r="E73" i="14" s="1"/>
  <c r="B100" i="14"/>
  <c r="B96" i="14" a="1"/>
  <c r="H96" i="14" s="1"/>
  <c r="H74" i="14"/>
  <c r="H73" i="14" s="1"/>
  <c r="F74" i="14"/>
  <c r="F73" i="14" s="1"/>
  <c r="G74" i="14"/>
  <c r="G73" i="14" s="1"/>
  <c r="D74" i="14"/>
  <c r="D73" i="14" s="1"/>
  <c r="E78" i="14"/>
  <c r="H78" i="14"/>
  <c r="F78" i="14"/>
  <c r="G78" i="14"/>
  <c r="D78" i="14"/>
  <c r="B78" i="14"/>
  <c r="B80" i="14"/>
  <c r="F80" i="14"/>
  <c r="H80" i="14"/>
  <c r="E80" i="14"/>
  <c r="B92" i="14" l="1"/>
  <c r="B98" i="14"/>
  <c r="B102" i="14" a="1"/>
  <c r="H102" i="14" s="1"/>
  <c r="H101" i="14" s="1"/>
  <c r="F92" i="14"/>
  <c r="B112" i="14" a="1"/>
  <c r="B112" i="14" s="1"/>
  <c r="G92" i="14"/>
  <c r="B106" i="14" a="1"/>
  <c r="E106" i="14" s="1"/>
  <c r="B104" i="14" a="1"/>
  <c r="B104" i="14" s="1"/>
  <c r="D94" i="14"/>
  <c r="C92" i="14"/>
  <c r="C114" i="14"/>
  <c r="E92" i="14"/>
  <c r="H92" i="14"/>
  <c r="F94" i="14"/>
  <c r="G94" i="14"/>
  <c r="C94" i="14"/>
  <c r="B96" i="14"/>
  <c r="D96" i="14"/>
  <c r="F96" i="14"/>
  <c r="C96" i="14"/>
  <c r="B114" i="14"/>
  <c r="B110" i="14" a="1"/>
  <c r="E110" i="14" s="1"/>
  <c r="B108" i="14" a="1"/>
  <c r="B108" i="14" s="1"/>
  <c r="B94" i="14"/>
  <c r="E94" i="14"/>
  <c r="E90" i="14"/>
  <c r="G90" i="14"/>
  <c r="F90" i="14"/>
  <c r="B90" i="14"/>
  <c r="H90" i="14"/>
  <c r="D90" i="14"/>
  <c r="C90" i="14"/>
  <c r="G88" i="14"/>
  <c r="G87" i="14" s="1"/>
  <c r="E88" i="14"/>
  <c r="E87" i="14" s="1"/>
  <c r="C88" i="14"/>
  <c r="C87" i="14" s="1"/>
  <c r="B88" i="14"/>
  <c r="B87" i="14" s="1"/>
  <c r="H88" i="14"/>
  <c r="H87" i="14" s="1"/>
  <c r="D88" i="14"/>
  <c r="D87" i="14" s="1"/>
  <c r="F88" i="14"/>
  <c r="F87" i="14" s="1"/>
  <c r="E96" i="14"/>
  <c r="G96" i="14"/>
  <c r="D102" i="14" l="1"/>
  <c r="D101" i="14" s="1"/>
  <c r="C102" i="14"/>
  <c r="C101" i="14" s="1"/>
  <c r="C112" i="14"/>
  <c r="D104" i="14"/>
  <c r="G102" i="14"/>
  <c r="G101" i="14" s="1"/>
  <c r="B120" i="14" a="1"/>
  <c r="C120" i="14" s="1"/>
  <c r="F102" i="14"/>
  <c r="F101" i="14" s="1"/>
  <c r="E102" i="14"/>
  <c r="E101" i="14" s="1"/>
  <c r="C104" i="14"/>
  <c r="B102" i="14"/>
  <c r="B101" i="14" s="1"/>
  <c r="B116" i="14" a="1"/>
  <c r="F116" i="14" s="1"/>
  <c r="F115" i="14" s="1"/>
  <c r="C106" i="14"/>
  <c r="B124" i="14" a="1"/>
  <c r="G124" i="14" s="1"/>
  <c r="B106" i="14"/>
  <c r="G106" i="14"/>
  <c r="H106" i="14"/>
  <c r="H104" i="14"/>
  <c r="E104" i="14"/>
  <c r="G104" i="14"/>
  <c r="F104" i="14"/>
  <c r="C128" i="14"/>
  <c r="B122" i="14" a="1"/>
  <c r="E122" i="14" s="1"/>
  <c r="D106" i="14"/>
  <c r="F106" i="14"/>
  <c r="B126" i="14" a="1"/>
  <c r="B126" i="14" s="1"/>
  <c r="B128" i="14"/>
  <c r="C108" i="14"/>
  <c r="D108" i="14"/>
  <c r="B118" i="14" a="1"/>
  <c r="F118" i="14" s="1"/>
  <c r="G108" i="14"/>
  <c r="H108" i="14"/>
  <c r="H110" i="14"/>
  <c r="G110" i="14"/>
  <c r="B110" i="14"/>
  <c r="E108" i="14"/>
  <c r="D110" i="14"/>
  <c r="F110" i="14"/>
  <c r="F108" i="14"/>
  <c r="C110" i="14"/>
  <c r="H120" i="14" l="1"/>
  <c r="E120" i="14"/>
  <c r="D120" i="14"/>
  <c r="G120" i="14"/>
  <c r="B120" i="14"/>
  <c r="F120" i="14"/>
  <c r="H116" i="14"/>
  <c r="H115" i="14" s="1"/>
  <c r="B134" i="14" a="1"/>
  <c r="D134" i="14" s="1"/>
  <c r="H124" i="14"/>
  <c r="C124" i="14"/>
  <c r="C116" i="14"/>
  <c r="C115" i="14" s="1"/>
  <c r="B122" i="14"/>
  <c r="E116" i="14"/>
  <c r="E115" i="14" s="1"/>
  <c r="B116" i="14"/>
  <c r="B115" i="14" s="1"/>
  <c r="D124" i="14"/>
  <c r="B130" i="14" a="1"/>
  <c r="F130" i="14" s="1"/>
  <c r="F129" i="14" s="1"/>
  <c r="B138" i="14" a="1"/>
  <c r="F138" i="14" s="1"/>
  <c r="B140" i="14" a="1"/>
  <c r="B140" i="14" s="1"/>
  <c r="B124" i="14"/>
  <c r="E124" i="14"/>
  <c r="D116" i="14"/>
  <c r="D115" i="14" s="1"/>
  <c r="G116" i="14"/>
  <c r="G115" i="14" s="1"/>
  <c r="H118" i="14"/>
  <c r="B136" i="14" a="1"/>
  <c r="C136" i="14" s="1"/>
  <c r="E118" i="14"/>
  <c r="G122" i="14"/>
  <c r="D122" i="14"/>
  <c r="H122" i="14"/>
  <c r="F124" i="14"/>
  <c r="F122" i="14"/>
  <c r="C126" i="14"/>
  <c r="B132" i="14" a="1"/>
  <c r="G132" i="14" s="1"/>
  <c r="D118" i="14"/>
  <c r="C122" i="14"/>
  <c r="G118" i="14"/>
  <c r="C118" i="14"/>
  <c r="B118" i="14"/>
  <c r="B134" i="14" l="1"/>
  <c r="C134" i="14"/>
  <c r="H134" i="14"/>
  <c r="E134" i="14"/>
  <c r="F134" i="14"/>
  <c r="G134" i="14"/>
  <c r="D130" i="14"/>
  <c r="D129" i="14" s="1"/>
  <c r="C130" i="14"/>
  <c r="C129" i="14" s="1"/>
  <c r="H130" i="14"/>
  <c r="H129" i="14" s="1"/>
  <c r="E130" i="14"/>
  <c r="E129" i="14" s="1"/>
  <c r="H136" i="14"/>
  <c r="G136" i="14"/>
  <c r="G138" i="14"/>
  <c r="E138" i="14"/>
  <c r="B138" i="14"/>
  <c r="G130" i="14"/>
  <c r="G129" i="14" s="1"/>
  <c r="H138" i="14"/>
  <c r="B130" i="14"/>
  <c r="B129" i="14" s="1"/>
  <c r="C140" i="14"/>
  <c r="D138" i="14"/>
  <c r="C138" i="14"/>
  <c r="B136" i="14"/>
  <c r="E136" i="14"/>
  <c r="B132" i="14"/>
  <c r="E132" i="14"/>
  <c r="F136" i="14"/>
  <c r="D136" i="14"/>
  <c r="H132" i="14"/>
  <c r="F132" i="14"/>
  <c r="D132" i="14"/>
  <c r="C132" i="14"/>
</calcChain>
</file>

<file path=xl/sharedStrings.xml><?xml version="1.0" encoding="utf-8"?>
<sst xmlns="http://schemas.openxmlformats.org/spreadsheetml/2006/main" count="129" uniqueCount="54">
  <si>
    <t>Notes:</t>
  </si>
  <si>
    <t>MONDAY</t>
  </si>
  <si>
    <t>August</t>
  </si>
  <si>
    <t>Students return to school</t>
  </si>
  <si>
    <t>ELL &amp; SIFE Monthly Acclimation Assembly Family Nights</t>
  </si>
  <si>
    <t>FAFSA for all ELL &amp; SIFE students who qualify</t>
  </si>
  <si>
    <t>If I did it, so can you! Monthly assembly for ELLs and SIFE.</t>
  </si>
  <si>
    <t>Fall Break</t>
  </si>
  <si>
    <t>ELL &amp; SIFE Monthly Acclimation Assembly Family Nights. Moving on in a new country.</t>
  </si>
  <si>
    <t>Thanksgiving Break.</t>
  </si>
  <si>
    <t>Half Days for Midterms.</t>
  </si>
  <si>
    <t>Winter Break.</t>
  </si>
  <si>
    <t>Martin Luther King, Jr. Holiday. No school.</t>
  </si>
  <si>
    <t>Spring Break.</t>
  </si>
  <si>
    <t>Final Exams.          Half Day Students.</t>
  </si>
  <si>
    <t>No School                    Labor Day</t>
  </si>
  <si>
    <t>Final Exams.           Half Day Students.          Last Day of School.</t>
  </si>
  <si>
    <t>No Students</t>
  </si>
  <si>
    <t>Parent / Teacher Conferences             No Students</t>
  </si>
  <si>
    <t>1/2 Day for students  Teacher planning in afternoon.</t>
  </si>
  <si>
    <t>EOC's ELL &amp; SIFE Monthly Acclimation Assembly Family Nights</t>
  </si>
  <si>
    <t>Calendar</t>
  </si>
  <si>
    <t>New Student Triage and Scheduling</t>
  </si>
  <si>
    <t>College 101 Visits to Senior English classes</t>
  </si>
  <si>
    <t>Students Return</t>
  </si>
  <si>
    <t>Spring Holiday</t>
  </si>
  <si>
    <t>Teacher in-service. Last day for teachers</t>
  </si>
  <si>
    <t>School Counseling Week</t>
  </si>
  <si>
    <t>Throughout the entire month:   Registration activities for upcoming school year.</t>
  </si>
  <si>
    <t>Date TBD: TN Path to College Event: Postsecondary Planning Night</t>
  </si>
  <si>
    <t>New student registration. Look at incoming student schedules.</t>
  </si>
  <si>
    <t>Go to Pathway classes to meet the students: 15 minutes per class</t>
  </si>
  <si>
    <r>
      <rPr>
        <b/>
        <sz val="10"/>
        <rFont val="Baskerville Old Face"/>
        <family val="1"/>
      </rPr>
      <t>July 27-August 03</t>
    </r>
    <r>
      <rPr>
        <sz val="10"/>
        <rFont val="Baskerville Old Face"/>
        <family val="1"/>
      </rPr>
      <t xml:space="preserve">:       New Student Registration.        </t>
    </r>
    <r>
      <rPr>
        <b/>
        <sz val="10"/>
        <rFont val="Baskerville Old Face"/>
        <family val="1"/>
      </rPr>
      <t>August 06</t>
    </r>
    <r>
      <rPr>
        <sz val="10"/>
        <rFont val="Baskerville Old Face"/>
        <family val="1"/>
      </rPr>
      <t xml:space="preserve">:            Students Return    </t>
    </r>
    <r>
      <rPr>
        <b/>
        <sz val="10"/>
        <rFont val="Baskerville Old Face"/>
        <family val="1"/>
      </rPr>
      <t>August 23 &amp; 30</t>
    </r>
    <r>
      <rPr>
        <sz val="10"/>
        <rFont val="Baskerville Old Face"/>
        <family val="1"/>
      </rPr>
      <t xml:space="preserve">:              ELD &amp; SIFE 15 minutes introductions and invitations to programs.             </t>
    </r>
    <r>
      <rPr>
        <b/>
        <sz val="10"/>
        <rFont val="Baskerville Old Face"/>
        <family val="1"/>
      </rPr>
      <t xml:space="preserve">  Date TBD</t>
    </r>
    <r>
      <rPr>
        <sz val="10"/>
        <rFont val="Baskerville Old Face"/>
        <family val="1"/>
      </rPr>
      <t xml:space="preserve">:            Open House               </t>
    </r>
    <r>
      <rPr>
        <b/>
        <sz val="10"/>
        <rFont val="Baskerville Old Face"/>
        <family val="1"/>
      </rPr>
      <t>Date TBD</t>
    </r>
    <r>
      <rPr>
        <sz val="10"/>
        <rFont val="Baskerville Old Face"/>
        <family val="1"/>
      </rPr>
      <t xml:space="preserve">:                    If I can do it, so can you!                  Monthly assembly                  </t>
    </r>
    <r>
      <rPr>
        <b/>
        <sz val="10"/>
        <rFont val="Baskerville Old Face"/>
        <family val="1"/>
      </rPr>
      <t xml:space="preserve">Date TBD:  </t>
    </r>
    <r>
      <rPr>
        <sz val="10"/>
        <rFont val="Baskerville Old Face"/>
        <family val="1"/>
      </rPr>
      <t xml:space="preserve">             ELL &amp; SIFE monthly acclimation assembly &amp; family night.</t>
    </r>
  </si>
  <si>
    <t>Go to CTE classes to meet the students: 15 minutes per class</t>
  </si>
  <si>
    <r>
      <rPr>
        <b/>
        <sz val="10"/>
        <rFont val="Baskerville Old Face"/>
        <family val="1"/>
      </rPr>
      <t>September 02</t>
    </r>
    <r>
      <rPr>
        <sz val="10"/>
        <rFont val="Baskerville Old Face"/>
        <family val="1"/>
      </rPr>
      <t xml:space="preserve">:         No School              Labor Day        </t>
    </r>
    <r>
      <rPr>
        <b/>
        <sz val="10"/>
        <rFont val="Baskerville Old Face"/>
        <family val="1"/>
      </rPr>
      <t>Septmeber 18</t>
    </r>
    <r>
      <rPr>
        <sz val="10"/>
        <rFont val="Baskerville Old Face"/>
        <family val="1"/>
      </rPr>
      <t xml:space="preserve">:                  If I did it, so can you! Monthly assembly            </t>
    </r>
    <r>
      <rPr>
        <b/>
        <sz val="10"/>
        <rFont val="Baskerville Old Face"/>
        <family val="1"/>
      </rPr>
      <t>September 19</t>
    </r>
    <r>
      <rPr>
        <sz val="10"/>
        <rFont val="Baskerville Old Face"/>
        <family val="1"/>
      </rPr>
      <t>:            ELL &amp; SIFE monthly acclimation assembly &amp; family night.</t>
    </r>
  </si>
  <si>
    <t>Small Group:           Session I</t>
  </si>
  <si>
    <t>Small Group Session II                   ELL &amp; SIFE Monthly Acclimation Assembly Family Nights. College Application jam.</t>
  </si>
  <si>
    <r>
      <rPr>
        <b/>
        <sz val="10"/>
        <rFont val="Baskerville Old Face"/>
        <family val="1"/>
      </rPr>
      <t>October 02</t>
    </r>
    <r>
      <rPr>
        <sz val="10"/>
        <rFont val="Baskerville Old Face"/>
        <family val="1"/>
      </rPr>
      <t xml:space="preserve">:   FAFSA &amp; TN Promise for all ELL &amp; SIFE students who qualify.              </t>
    </r>
    <r>
      <rPr>
        <b/>
        <sz val="10"/>
        <rFont val="Baskerville Old Face"/>
        <family val="1"/>
      </rPr>
      <t>October 04</t>
    </r>
    <r>
      <rPr>
        <sz val="10"/>
        <rFont val="Baskerville Old Face"/>
        <family val="1"/>
      </rPr>
      <t xml:space="preserve">:                No students.             </t>
    </r>
    <r>
      <rPr>
        <b/>
        <sz val="10"/>
        <rFont val="Baskerville Old Face"/>
        <family val="1"/>
      </rPr>
      <t>October 08-11</t>
    </r>
    <r>
      <rPr>
        <sz val="10"/>
        <rFont val="Baskerville Old Face"/>
        <family val="1"/>
      </rPr>
      <t xml:space="preserve">:         Fall Break           </t>
    </r>
    <r>
      <rPr>
        <b/>
        <sz val="9"/>
        <rFont val="Baskerville Old Face"/>
        <family val="1"/>
      </rPr>
      <t xml:space="preserve">October 24 &amp; 31: </t>
    </r>
    <r>
      <rPr>
        <b/>
        <sz val="10"/>
        <rFont val="Baskerville Old Face"/>
        <family val="1"/>
      </rPr>
      <t xml:space="preserve">       </t>
    </r>
    <r>
      <rPr>
        <sz val="10"/>
        <rFont val="Baskerville Old Face"/>
        <family val="1"/>
      </rPr>
      <t xml:space="preserve">Small Group                              </t>
    </r>
    <r>
      <rPr>
        <b/>
        <sz val="10"/>
        <rFont val="Baskerville Old Face"/>
        <family val="1"/>
      </rPr>
      <t xml:space="preserve">October 30:                 </t>
    </r>
    <r>
      <rPr>
        <sz val="10"/>
        <rFont val="Baskerville Old Face"/>
        <family val="1"/>
      </rPr>
      <t xml:space="preserve">If I did it, so can you! Monthly assembly                      </t>
    </r>
    <r>
      <rPr>
        <b/>
        <sz val="10"/>
        <rFont val="Baskerville Old Face"/>
        <family val="1"/>
      </rPr>
      <t xml:space="preserve">October 31:         </t>
    </r>
    <r>
      <rPr>
        <sz val="10"/>
        <rFont val="Baskerville Old Face"/>
        <family val="1"/>
      </rPr>
      <t xml:space="preserve">ELL &amp; SIFE Monthly Acclimation Assembly &amp; Family Night      </t>
    </r>
    <r>
      <rPr>
        <b/>
        <sz val="10"/>
        <rFont val="Baskerville Old Face"/>
        <family val="1"/>
      </rPr>
      <t>November 01:</t>
    </r>
    <r>
      <rPr>
        <sz val="10"/>
        <rFont val="Baskerville Old Face"/>
        <family val="1"/>
      </rPr>
      <t xml:space="preserve">               Parent / Teacher Conferences              No Students </t>
    </r>
  </si>
  <si>
    <t>Small Group:     Session III</t>
  </si>
  <si>
    <r>
      <rPr>
        <sz val="10"/>
        <color theme="1"/>
        <rFont val="Baskerville Old Face"/>
        <family val="1"/>
      </rPr>
      <t>Small Group: Session IV</t>
    </r>
    <r>
      <rPr>
        <sz val="11"/>
        <color theme="1"/>
        <rFont val="Baskerville Old Face"/>
        <family val="1"/>
      </rPr>
      <t xml:space="preserve"> ELL &amp; SIFE Monthly Acclimation Assembly Family Nights</t>
    </r>
  </si>
  <si>
    <t>Small Group:     Session V</t>
  </si>
  <si>
    <r>
      <rPr>
        <b/>
        <sz val="10"/>
        <rFont val="Baskerville Old Face"/>
        <family val="1"/>
      </rPr>
      <t xml:space="preserve">                   November 01</t>
    </r>
    <r>
      <rPr>
        <sz val="10"/>
        <rFont val="Baskerville Old Face"/>
        <family val="1"/>
      </rPr>
      <t xml:space="preserve">:                 Parent / Teacher Conferences     </t>
    </r>
    <r>
      <rPr>
        <b/>
        <sz val="10"/>
        <rFont val="Baskerville Old Face"/>
        <family val="1"/>
      </rPr>
      <t>November                 07, 14, &amp; 21</t>
    </r>
    <r>
      <rPr>
        <sz val="10"/>
        <rFont val="Baskerville Old Face"/>
        <family val="1"/>
      </rPr>
      <t xml:space="preserve">:                Small Group         Sessions III/IV/V          </t>
    </r>
    <r>
      <rPr>
        <b/>
        <sz val="10"/>
        <rFont val="Baskerville Old Face"/>
        <family val="1"/>
      </rPr>
      <t>Novem</t>
    </r>
    <r>
      <rPr>
        <b/>
        <sz val="9"/>
        <rFont val="Baskerville Old Face"/>
        <family val="1"/>
      </rPr>
      <t xml:space="preserve">ber 11: </t>
    </r>
    <r>
      <rPr>
        <b/>
        <sz val="10"/>
        <rFont val="Baskerville Old Face"/>
        <family val="1"/>
      </rPr>
      <t xml:space="preserve">   </t>
    </r>
    <r>
      <rPr>
        <sz val="10"/>
        <rFont val="Baskerville Old Face"/>
        <family val="1"/>
      </rPr>
      <t>Veteran's Day              No School</t>
    </r>
    <r>
      <rPr>
        <b/>
        <sz val="10"/>
        <rFont val="Baskerville Old Face"/>
        <family val="1"/>
      </rPr>
      <t xml:space="preserve">   November 13</t>
    </r>
    <r>
      <rPr>
        <sz val="10"/>
        <rFont val="Baskerville Old Face"/>
        <family val="1"/>
      </rPr>
      <t xml:space="preserve">:          </t>
    </r>
    <r>
      <rPr>
        <b/>
        <sz val="10"/>
        <rFont val="Baskerville Old Face"/>
        <family val="1"/>
      </rPr>
      <t xml:space="preserve">            </t>
    </r>
    <r>
      <rPr>
        <sz val="10"/>
        <rFont val="Baskerville Old Face"/>
        <family val="1"/>
      </rPr>
      <t xml:space="preserve">If I did it, so can you! Monthly assembly                      </t>
    </r>
    <r>
      <rPr>
        <b/>
        <sz val="10"/>
        <rFont val="Baskerville Old Face"/>
        <family val="1"/>
      </rPr>
      <t xml:space="preserve">November 14:        </t>
    </r>
    <r>
      <rPr>
        <sz val="10"/>
        <rFont val="Baskerville Old Face"/>
        <family val="1"/>
      </rPr>
      <t xml:space="preserve">ELL &amp; SIFE Monthly Acclimation Assembly &amp; Family Night        </t>
    </r>
    <r>
      <rPr>
        <b/>
        <sz val="10"/>
        <rFont val="Baskerville Old Face"/>
        <family val="1"/>
      </rPr>
      <t xml:space="preserve">November 25-29:   </t>
    </r>
    <r>
      <rPr>
        <sz val="10"/>
        <rFont val="Baskerville Old Face"/>
        <family val="1"/>
      </rPr>
      <t xml:space="preserve">Thanksgiving Break    </t>
    </r>
  </si>
  <si>
    <r>
      <rPr>
        <b/>
        <sz val="10"/>
        <rFont val="Baskerville Old Face"/>
        <family val="1"/>
      </rPr>
      <t xml:space="preserve">                   December 04</t>
    </r>
    <r>
      <rPr>
        <sz val="10"/>
        <rFont val="Baskerville Old Face"/>
        <family val="1"/>
      </rPr>
      <t xml:space="preserve">:          </t>
    </r>
    <r>
      <rPr>
        <b/>
        <sz val="10"/>
        <rFont val="Baskerville Old Face"/>
        <family val="1"/>
      </rPr>
      <t xml:space="preserve">            </t>
    </r>
    <r>
      <rPr>
        <sz val="10"/>
        <rFont val="Baskerville Old Face"/>
        <family val="1"/>
      </rPr>
      <t xml:space="preserve">If I did it, so can you! Monthly assembly                      </t>
    </r>
    <r>
      <rPr>
        <b/>
        <sz val="10"/>
        <rFont val="Baskerville Old Face"/>
        <family val="1"/>
      </rPr>
      <t xml:space="preserve">December 05:        </t>
    </r>
    <r>
      <rPr>
        <sz val="10"/>
        <rFont val="Baskerville Old Face"/>
        <family val="1"/>
      </rPr>
      <t xml:space="preserve">ELL &amp; SIFE Monthly Acclimation Assembly &amp; Family Night         </t>
    </r>
    <r>
      <rPr>
        <b/>
        <sz val="10"/>
        <rFont val="Baskerville Old Face"/>
        <family val="1"/>
      </rPr>
      <t xml:space="preserve">December 17 - 20: </t>
    </r>
    <r>
      <rPr>
        <sz val="10"/>
        <rFont val="Baskerville Old Face"/>
        <family val="1"/>
      </rPr>
      <t xml:space="preserve">Midterm exams       Half days for students        </t>
    </r>
    <r>
      <rPr>
        <b/>
        <sz val="10"/>
        <rFont val="Baskerville Old Face"/>
        <family val="1"/>
      </rPr>
      <t xml:space="preserve">December 23  -    January 07:           </t>
    </r>
    <r>
      <rPr>
        <sz val="10"/>
        <rFont val="Baskerville Old Face"/>
        <family val="1"/>
      </rPr>
      <t xml:space="preserve">Winter Break        </t>
    </r>
  </si>
  <si>
    <r>
      <rPr>
        <b/>
        <sz val="10"/>
        <rFont val="Baskerville Old Face"/>
        <family val="1"/>
      </rPr>
      <t xml:space="preserve">                     February 03-0</t>
    </r>
    <r>
      <rPr>
        <sz val="10"/>
        <rFont val="Baskerville Old Face"/>
        <family val="1"/>
      </rPr>
      <t xml:space="preserve">7        School Counseling          Week                </t>
    </r>
    <r>
      <rPr>
        <b/>
        <sz val="10"/>
        <rFont val="Baskerville Old Face"/>
        <family val="1"/>
      </rPr>
      <t xml:space="preserve">February 18:         </t>
    </r>
    <r>
      <rPr>
        <sz val="10"/>
        <rFont val="Baskerville Old Face"/>
        <family val="1"/>
      </rPr>
      <t xml:space="preserve">No Students        </t>
    </r>
    <r>
      <rPr>
        <b/>
        <sz val="10"/>
        <rFont val="Baskerville Old Face"/>
        <family val="1"/>
      </rPr>
      <t xml:space="preserve">February 19:  </t>
    </r>
    <r>
      <rPr>
        <sz val="10"/>
        <rFont val="Baskerville Old Face"/>
        <family val="1"/>
      </rPr>
      <t xml:space="preserve">              If I did it, so can you! Monthly assembly                      </t>
    </r>
    <r>
      <rPr>
        <b/>
        <sz val="10"/>
        <rFont val="Baskerville Old Face"/>
        <family val="1"/>
      </rPr>
      <t xml:space="preserve">February 20:         </t>
    </r>
    <r>
      <rPr>
        <sz val="10"/>
        <rFont val="Baskerville Old Face"/>
        <family val="1"/>
      </rPr>
      <t xml:space="preserve">ELL &amp; SIFE Monthly Acclimation Assembly &amp; Family Night        </t>
    </r>
  </si>
  <si>
    <r>
      <rPr>
        <b/>
        <sz val="10"/>
        <rFont val="Baskerville Old Face"/>
        <family val="1"/>
      </rPr>
      <t xml:space="preserve">  March 07:       </t>
    </r>
    <r>
      <rPr>
        <sz val="10"/>
        <rFont val="Baskerville Old Face"/>
        <family val="1"/>
      </rPr>
      <t xml:space="preserve">1/2 Day for students.  Teacher planning in the afternoon.    </t>
    </r>
    <r>
      <rPr>
        <b/>
        <sz val="10"/>
        <rFont val="Baskerville Old Face"/>
        <family val="1"/>
      </rPr>
      <t xml:space="preserve">          March 10 - 14</t>
    </r>
    <r>
      <rPr>
        <sz val="10"/>
        <rFont val="Baskerville Old Face"/>
        <family val="1"/>
      </rPr>
      <t xml:space="preserve">:         Spring Break        </t>
    </r>
    <r>
      <rPr>
        <b/>
        <sz val="10"/>
        <rFont val="Baskerville Old Face"/>
        <family val="1"/>
      </rPr>
      <t xml:space="preserve">March 19:       </t>
    </r>
    <r>
      <rPr>
        <sz val="10"/>
        <rFont val="Baskerville Old Face"/>
        <family val="1"/>
      </rPr>
      <t xml:space="preserve">              If I did it, so can you! Monthly assembly                      </t>
    </r>
    <r>
      <rPr>
        <b/>
        <sz val="10"/>
        <rFont val="Baskerville Old Face"/>
        <family val="1"/>
      </rPr>
      <t xml:space="preserve">March 20:            </t>
    </r>
    <r>
      <rPr>
        <sz val="10"/>
        <rFont val="Baskerville Old Face"/>
        <family val="1"/>
      </rPr>
      <t xml:space="preserve">ELL &amp; SIFE Monthly Acclimation Assembly &amp; Family Night        </t>
    </r>
  </si>
  <si>
    <r>
      <rPr>
        <b/>
        <sz val="10"/>
        <rFont val="Baskerville Old Face"/>
        <family val="1"/>
      </rPr>
      <t xml:space="preserve">April 18:   </t>
    </r>
    <r>
      <rPr>
        <sz val="10"/>
        <rFont val="Baskerville Old Face"/>
        <family val="1"/>
      </rPr>
      <t xml:space="preserve">           Spring Holiday       </t>
    </r>
    <r>
      <rPr>
        <b/>
        <sz val="10"/>
        <rFont val="Baskerville Old Face"/>
        <family val="1"/>
      </rPr>
      <t xml:space="preserve">    April 24:              </t>
    </r>
    <r>
      <rPr>
        <sz val="10"/>
        <rFont val="Baskerville Old Face"/>
        <family val="1"/>
      </rPr>
      <t xml:space="preserve">ELL &amp; SIFE Monthly Acclimation Assembly &amp; Family Night        </t>
    </r>
  </si>
  <si>
    <t>Congratulations!       You did it! End of year celebration for ELLs &amp; SIFE Family Night.</t>
  </si>
  <si>
    <t>Mandatory Tennessee Promise Meeting</t>
  </si>
  <si>
    <r>
      <rPr>
        <b/>
        <sz val="10"/>
        <rFont val="Baskerville Old Face"/>
        <family val="1"/>
      </rPr>
      <t>January 06-07</t>
    </r>
    <r>
      <rPr>
        <sz val="10"/>
        <rFont val="Baskerville Old Face"/>
        <family val="1"/>
      </rPr>
      <t xml:space="preserve">:         Teacher in-service days                 </t>
    </r>
    <r>
      <rPr>
        <b/>
        <sz val="10"/>
        <rFont val="Baskerville Old Face"/>
        <family val="1"/>
      </rPr>
      <t xml:space="preserve">January 08:       </t>
    </r>
    <r>
      <rPr>
        <sz val="10"/>
        <rFont val="Baskerville Old Face"/>
        <family val="1"/>
      </rPr>
      <t xml:space="preserve">Students return      Second semester begins                 </t>
    </r>
    <r>
      <rPr>
        <b/>
        <sz val="10"/>
        <rFont val="Baskerville Old Face"/>
        <family val="1"/>
      </rPr>
      <t xml:space="preserve">          January 20                 </t>
    </r>
    <r>
      <rPr>
        <sz val="10"/>
        <rFont val="Baskerville Old Face"/>
        <family val="1"/>
      </rPr>
      <t xml:space="preserve"> King, Jr. Day No school.            </t>
    </r>
    <r>
      <rPr>
        <b/>
        <sz val="10"/>
        <rFont val="Baskerville Old Face"/>
        <family val="1"/>
      </rPr>
      <t xml:space="preserve"> January 29            </t>
    </r>
    <r>
      <rPr>
        <sz val="10"/>
        <rFont val="Baskerville Old Face"/>
        <family val="1"/>
      </rPr>
      <t>Mandatory Tennessee Promise Meeting</t>
    </r>
    <r>
      <rPr>
        <b/>
        <sz val="10"/>
        <rFont val="Baskerville Old Face"/>
        <family val="1"/>
      </rPr>
      <t xml:space="preserve"> January 30:  </t>
    </r>
    <r>
      <rPr>
        <sz val="10"/>
        <rFont val="Baskerville Old Face"/>
        <family val="1"/>
      </rPr>
      <t xml:space="preserve">                If I did it, so can you! Monthly assembly                      </t>
    </r>
    <r>
      <rPr>
        <b/>
        <sz val="10"/>
        <rFont val="Baskerville Old Face"/>
        <family val="1"/>
      </rPr>
      <t xml:space="preserve">January 31:           </t>
    </r>
    <r>
      <rPr>
        <sz val="10"/>
        <rFont val="Baskerville Old Face"/>
        <family val="1"/>
      </rPr>
      <t xml:space="preserve">ELL &amp; SIFE Monthly Acclimation Assembly &amp; Family Night        </t>
    </r>
  </si>
  <si>
    <t>GRADUATION! Class of           2025!</t>
  </si>
  <si>
    <r>
      <rPr>
        <b/>
        <sz val="10"/>
        <rFont val="Baskerville Old Face"/>
        <family val="1"/>
      </rPr>
      <t xml:space="preserve">May 23 - 26: </t>
    </r>
    <r>
      <rPr>
        <sz val="10"/>
        <rFont val="Baskerville Old Face"/>
        <family val="1"/>
      </rPr>
      <t xml:space="preserve">          Final Exams.             Half Day Students.        </t>
    </r>
    <r>
      <rPr>
        <b/>
        <sz val="10"/>
        <rFont val="Baskerville Old Face"/>
        <family val="1"/>
      </rPr>
      <t xml:space="preserve">May 26: </t>
    </r>
    <r>
      <rPr>
        <sz val="10"/>
        <rFont val="Baskerville Old Face"/>
        <family val="1"/>
      </rPr>
      <t xml:space="preserve">                    Last Day of School                      </t>
    </r>
    <r>
      <rPr>
        <b/>
        <sz val="10"/>
        <rFont val="Baskerville Old Face"/>
        <family val="1"/>
      </rPr>
      <t xml:space="preserve">May 27:  </t>
    </r>
    <r>
      <rPr>
        <sz val="10"/>
        <rFont val="Baskerville Old Face"/>
        <family val="1"/>
      </rPr>
      <t xml:space="preserve">            Teacher in-service day.  </t>
    </r>
  </si>
  <si>
    <r>
      <rPr>
        <b/>
        <sz val="10"/>
        <rFont val="Baskerville Old Face"/>
        <family val="1"/>
      </rPr>
      <t xml:space="preserve">May 07:                  </t>
    </r>
    <r>
      <rPr>
        <sz val="10"/>
        <rFont val="Baskerville Old Face"/>
        <family val="1"/>
      </rPr>
      <t xml:space="preserve">If I did it, so can you! Monthly Assembly and End of Year Celebration  </t>
    </r>
    <r>
      <rPr>
        <b/>
        <sz val="10"/>
        <rFont val="Baskerville Old Face"/>
        <family val="1"/>
      </rPr>
      <t xml:space="preserve">              May 13</t>
    </r>
    <r>
      <rPr>
        <sz val="10"/>
        <rFont val="Baskerville Old Face"/>
        <family val="1"/>
      </rPr>
      <t xml:space="preserve">:              Congratulations!        You did it!                 End of year celebration for ELL &amp; SIFE.                                               </t>
    </r>
    <r>
      <rPr>
        <b/>
        <sz val="10"/>
        <rFont val="Baskerville Old Face"/>
        <family val="1"/>
      </rPr>
      <t xml:space="preserve">            </t>
    </r>
  </si>
  <si>
    <r>
      <rPr>
        <b/>
        <sz val="10"/>
        <rFont val="Baskerville Old Face"/>
        <family val="1"/>
      </rPr>
      <t xml:space="preserve">May 17: </t>
    </r>
    <r>
      <rPr>
        <sz val="10"/>
        <rFont val="Baskerville Old Face"/>
        <family val="1"/>
      </rPr>
      <t xml:space="preserve">         Graduation!              Class of 2025!</t>
    </r>
  </si>
  <si>
    <t>Date TBD: Senior and Academy Awards Night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</si>
</sst>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"/>
  </numFmts>
  <fonts count="26" x14ac:knownFonts="1">
    <font>
      <sz val="11"/>
      <name val="Gill Sans MT"/>
      <family val="2"/>
      <scheme val="minor"/>
    </font>
    <font>
      <sz val="11"/>
      <color theme="1"/>
      <name val="Gill Sans MT"/>
      <family val="2"/>
      <scheme val="minor"/>
    </font>
    <font>
      <sz val="8"/>
      <name val="Arial"/>
      <family val="2"/>
    </font>
    <font>
      <b/>
      <sz val="11"/>
      <color theme="0"/>
      <name val="Gill Sans MT"/>
      <family val="2"/>
      <scheme val="minor"/>
    </font>
    <font>
      <b/>
      <sz val="14"/>
      <color theme="0"/>
      <name val="Gill Sans MT"/>
      <family val="2"/>
      <scheme val="minor"/>
    </font>
    <font>
      <b/>
      <sz val="28"/>
      <color theme="0"/>
      <name val="Gill Sans MT"/>
      <family val="2"/>
      <scheme val="major"/>
    </font>
    <font>
      <sz val="36"/>
      <color theme="4" tint="-0.24994659260841701"/>
      <name val="Gill Sans MT"/>
      <family val="2"/>
      <scheme val="minor"/>
    </font>
    <font>
      <b/>
      <sz val="11"/>
      <color theme="3"/>
      <name val="Gill Sans MT"/>
      <family val="2"/>
      <scheme val="major"/>
    </font>
    <font>
      <sz val="16"/>
      <color theme="1"/>
      <name val="Gill Sans MT"/>
      <family val="2"/>
      <scheme val="minor"/>
    </font>
    <font>
      <b/>
      <sz val="11"/>
      <color theme="0"/>
      <name val="Gill Sans MT"/>
      <family val="2"/>
      <scheme val="major"/>
    </font>
    <font>
      <sz val="11"/>
      <name val="Gill Sans MT"/>
      <family val="2"/>
      <scheme val="minor"/>
    </font>
    <font>
      <sz val="11"/>
      <color theme="1"/>
      <name val="Gill Sans MT"/>
      <family val="2"/>
      <scheme val="major"/>
    </font>
    <font>
      <sz val="11"/>
      <color indexed="63"/>
      <name val="Gill Sans MT"/>
      <family val="2"/>
      <scheme val="minor"/>
    </font>
    <font>
      <b/>
      <sz val="11"/>
      <color theme="1"/>
      <name val="Gill Sans MT"/>
      <family val="2"/>
      <scheme val="minor"/>
    </font>
    <font>
      <i/>
      <sz val="11"/>
      <color theme="3" tint="-0.24994659260841701"/>
      <name val="Gill Sans MT"/>
      <family val="2"/>
      <scheme val="minor"/>
    </font>
    <font>
      <sz val="12"/>
      <name val="Baskerville Old Face"/>
      <family val="1"/>
    </font>
    <font>
      <sz val="10"/>
      <name val="Baskerville Old Face"/>
      <family val="1"/>
    </font>
    <font>
      <sz val="11"/>
      <color theme="1"/>
      <name val="Baskerville Old Face"/>
      <family val="1"/>
    </font>
    <font>
      <b/>
      <sz val="12"/>
      <color theme="0"/>
      <name val="Baskerville Old Face"/>
      <family val="1"/>
    </font>
    <font>
      <sz val="12"/>
      <color theme="1"/>
      <name val="Baskerville Old Face"/>
      <family val="1"/>
    </font>
    <font>
      <b/>
      <sz val="36"/>
      <name val="Baskerville Old Face"/>
      <family val="1"/>
    </font>
    <font>
      <b/>
      <sz val="10"/>
      <name val="Baskerville Old Face"/>
      <family val="1"/>
    </font>
    <font>
      <b/>
      <sz val="9"/>
      <name val="Baskerville Old Face"/>
      <family val="1"/>
    </font>
    <font>
      <b/>
      <sz val="36"/>
      <color theme="0"/>
      <name val="Baskerville Old Face"/>
      <family val="1"/>
    </font>
    <font>
      <sz val="10"/>
      <color theme="1"/>
      <name val="Baskerville Old Face"/>
      <family val="1"/>
    </font>
    <font>
      <sz val="9"/>
      <color theme="1"/>
      <name val="Baskerville Old Face"/>
      <family val="1"/>
    </font>
  </fonts>
  <fills count="11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4" tint="-0.2499465926084170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FFFFCC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 style="thick">
        <color theme="0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6795556505021"/>
      </top>
      <bottom/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/>
      <right/>
      <top style="thin">
        <color theme="4" tint="-0.24994659260841701"/>
      </top>
      <bottom style="double">
        <color theme="4" tint="-0.24994659260841701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indexed="64"/>
      </right>
      <top/>
      <bottom/>
      <diagonal/>
    </border>
    <border>
      <left style="thin">
        <color theme="0" tint="-0.14996795556505021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3743705557422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theme="0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theme="0" tint="-0.14993743705557422"/>
      </right>
      <top style="thin">
        <color theme="0" tint="-0.14996795556505021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indexed="64"/>
      </right>
      <top style="thin">
        <color theme="0" tint="-0.14996795556505021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indexed="64"/>
      </right>
      <top/>
      <bottom style="thin">
        <color theme="0" tint="-0.249977111117893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theme="0" tint="-0.14996795556505021"/>
      </bottom>
      <diagonal/>
    </border>
    <border>
      <left style="thick">
        <color indexed="64"/>
      </left>
      <right style="thick">
        <color indexed="64"/>
      </right>
      <top/>
      <bottom style="thin">
        <color theme="0" tint="-0.14996795556505021"/>
      </bottom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/>
      <right style="thick">
        <color indexed="64"/>
      </right>
      <top/>
      <bottom/>
      <diagonal/>
    </border>
  </borders>
  <cellStyleXfs count="16">
    <xf numFmtId="0" fontId="0" fillId="0" borderId="0" applyFill="0" applyBorder="0" applyProtection="0"/>
    <xf numFmtId="0" fontId="12" fillId="2" borderId="0" applyNumberFormat="0" applyBorder="0" applyAlignment="0" applyProtection="0"/>
    <xf numFmtId="0" fontId="6" fillId="0" borderId="0" applyNumberFormat="0" applyFill="0" applyProtection="0">
      <alignment horizontal="left" indent="3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164" fontId="8" fillId="0" borderId="6" applyFill="0" applyProtection="0">
      <alignment horizontal="left" vertical="center" wrapText="1" indent="1"/>
    </xf>
    <xf numFmtId="164" fontId="11" fillId="0" borderId="4" applyFill="0" applyProtection="0">
      <alignment horizontal="left" vertical="top" wrapText="1" indent="1"/>
    </xf>
    <xf numFmtId="164" fontId="1" fillId="0" borderId="0" applyNumberFormat="0" applyFill="0" applyProtection="0">
      <alignment horizontal="left" vertical="top" wrapText="1" indent="1"/>
    </xf>
    <xf numFmtId="164" fontId="10" fillId="0" borderId="5" applyNumberFormat="0" applyFill="0" applyProtection="0">
      <alignment horizontal="left" vertical="center" wrapText="1" indent="1"/>
    </xf>
    <xf numFmtId="0" fontId="5" fillId="5" borderId="0" applyNumberFormat="0" applyBorder="0" applyProtection="0">
      <alignment horizontal="center"/>
    </xf>
    <xf numFmtId="0" fontId="9" fillId="6" borderId="3" applyNumberFormat="0" applyProtection="0">
      <alignment horizontal="left" vertical="center" indent="1"/>
    </xf>
    <xf numFmtId="0" fontId="9" fillId="5" borderId="3" applyNumberFormat="0" applyProtection="0">
      <alignment horizontal="left" indent="1"/>
    </xf>
    <xf numFmtId="0" fontId="7" fillId="0" borderId="0" applyNumberFormat="0" applyFill="0" applyBorder="0" applyAlignment="0" applyProtection="0"/>
    <xf numFmtId="0" fontId="10" fillId="7" borderId="7" applyNumberFormat="0" applyFont="0" applyAlignment="0" applyProtection="0"/>
    <xf numFmtId="0" fontId="14" fillId="0" borderId="0" applyNumberFormat="0" applyFill="0" applyBorder="0" applyAlignment="0" applyProtection="0"/>
    <xf numFmtId="0" fontId="13" fillId="0" borderId="8" applyNumberFormat="0" applyFill="0" applyAlignment="0" applyProtection="0"/>
  </cellStyleXfs>
  <cellXfs count="87">
    <xf numFmtId="0" fontId="0" fillId="0" borderId="0" xfId="0"/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 wrapText="1"/>
    </xf>
    <xf numFmtId="0" fontId="20" fillId="0" borderId="0" xfId="0" applyFont="1" applyAlignment="1">
      <alignment horizontal="left" vertical="center"/>
    </xf>
    <xf numFmtId="0" fontId="15" fillId="0" borderId="0" xfId="0" applyFont="1" applyFill="1" applyAlignment="1">
      <alignment horizontal="left" vertical="center"/>
    </xf>
    <xf numFmtId="0" fontId="15" fillId="0" borderId="0" xfId="0" applyFont="1" applyFill="1" applyAlignment="1">
      <alignment horizontal="left" vertical="center" wrapText="1"/>
    </xf>
    <xf numFmtId="164" fontId="19" fillId="0" borderId="6" xfId="5" applyFont="1" applyFill="1" applyAlignment="1">
      <alignment horizontal="left" vertical="center" wrapText="1"/>
    </xf>
    <xf numFmtId="164" fontId="19" fillId="0" borderId="9" xfId="5" applyFont="1" applyFill="1" applyBorder="1" applyAlignment="1">
      <alignment horizontal="left" vertical="center" wrapText="1"/>
    </xf>
    <xf numFmtId="0" fontId="19" fillId="0" borderId="4" xfId="6" applyNumberFormat="1" applyFont="1" applyFill="1" applyAlignment="1">
      <alignment horizontal="left" vertical="center" wrapText="1"/>
    </xf>
    <xf numFmtId="0" fontId="19" fillId="0" borderId="10" xfId="6" applyNumberFormat="1" applyFont="1" applyFill="1" applyBorder="1" applyAlignment="1">
      <alignment horizontal="left" vertical="center" wrapText="1"/>
    </xf>
    <xf numFmtId="0" fontId="19" fillId="0" borderId="11" xfId="6" applyNumberFormat="1" applyFont="1" applyFill="1" applyBorder="1" applyAlignment="1">
      <alignment horizontal="left" vertical="center" wrapText="1"/>
    </xf>
    <xf numFmtId="164" fontId="19" fillId="0" borderId="18" xfId="5" applyFont="1" applyFill="1" applyBorder="1" applyAlignment="1">
      <alignment horizontal="left" vertical="center" wrapText="1"/>
    </xf>
    <xf numFmtId="164" fontId="19" fillId="0" borderId="10" xfId="5" applyFont="1" applyFill="1" applyBorder="1" applyAlignment="1">
      <alignment horizontal="left" vertical="center" wrapText="1"/>
    </xf>
    <xf numFmtId="164" fontId="19" fillId="0" borderId="23" xfId="5" applyFont="1" applyFill="1" applyBorder="1" applyAlignment="1">
      <alignment horizontal="left" vertical="center" wrapText="1"/>
    </xf>
    <xf numFmtId="164" fontId="19" fillId="0" borderId="24" xfId="5" applyFont="1" applyFill="1" applyBorder="1" applyAlignment="1">
      <alignment horizontal="left" vertical="center" wrapText="1"/>
    </xf>
    <xf numFmtId="164" fontId="19" fillId="0" borderId="25" xfId="5" applyFont="1" applyFill="1" applyBorder="1" applyAlignment="1">
      <alignment horizontal="left" vertical="center" wrapText="1"/>
    </xf>
    <xf numFmtId="164" fontId="19" fillId="0" borderId="26" xfId="5" applyFont="1" applyFill="1" applyBorder="1" applyAlignment="1">
      <alignment horizontal="left" vertical="center" wrapText="1"/>
    </xf>
    <xf numFmtId="164" fontId="19" fillId="0" borderId="27" xfId="5" applyFont="1" applyFill="1" applyBorder="1" applyAlignment="1">
      <alignment horizontal="left" vertical="center" wrapText="1"/>
    </xf>
    <xf numFmtId="0" fontId="15" fillId="0" borderId="0" xfId="0" applyFont="1" applyFill="1" applyAlignment="1" applyProtection="1">
      <alignment horizontal="left" vertical="center"/>
      <protection locked="0"/>
    </xf>
    <xf numFmtId="0" fontId="15" fillId="0" borderId="0" xfId="0" applyFont="1" applyAlignment="1" applyProtection="1">
      <alignment horizontal="left" vertical="center"/>
      <protection locked="0"/>
    </xf>
    <xf numFmtId="0" fontId="17" fillId="0" borderId="4" xfId="6" applyNumberFormat="1" applyFont="1" applyFill="1" applyAlignment="1">
      <alignment horizontal="center" vertical="center" wrapText="1"/>
    </xf>
    <xf numFmtId="0" fontId="19" fillId="0" borderId="4" xfId="6" applyNumberFormat="1" applyFont="1" applyFill="1" applyAlignment="1">
      <alignment horizontal="center" vertical="center" wrapText="1"/>
    </xf>
    <xf numFmtId="0" fontId="19" fillId="0" borderId="10" xfId="6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9" fillId="0" borderId="11" xfId="6" applyNumberFormat="1" applyFont="1" applyFill="1" applyBorder="1" applyAlignment="1">
      <alignment horizontal="center" vertical="center" wrapText="1"/>
    </xf>
    <xf numFmtId="0" fontId="17" fillId="0" borderId="28" xfId="6" applyNumberFormat="1" applyFont="1" applyFill="1" applyBorder="1" applyAlignment="1">
      <alignment horizontal="center" vertical="center" wrapText="1"/>
    </xf>
    <xf numFmtId="0" fontId="20" fillId="8" borderId="13" xfId="0" applyFont="1" applyFill="1" applyBorder="1" applyAlignment="1">
      <alignment horizontal="left" vertical="center"/>
    </xf>
    <xf numFmtId="0" fontId="15" fillId="8" borderId="29" xfId="0" applyFont="1" applyFill="1" applyBorder="1" applyAlignment="1">
      <alignment horizontal="left" vertical="center"/>
    </xf>
    <xf numFmtId="0" fontId="15" fillId="8" borderId="29" xfId="0" applyFont="1" applyFill="1" applyBorder="1" applyAlignment="1">
      <alignment horizontal="center" vertical="center"/>
    </xf>
    <xf numFmtId="0" fontId="15" fillId="8" borderId="30" xfId="0" applyFont="1" applyFill="1" applyBorder="1" applyAlignment="1">
      <alignment horizontal="left" vertical="center"/>
    </xf>
    <xf numFmtId="0" fontId="15" fillId="8" borderId="13" xfId="0" applyFont="1" applyFill="1" applyBorder="1" applyAlignment="1">
      <alignment horizontal="left" vertical="center"/>
    </xf>
    <xf numFmtId="0" fontId="15" fillId="8" borderId="30" xfId="0" applyFont="1" applyFill="1" applyBorder="1" applyAlignment="1">
      <alignment horizontal="center" vertical="center"/>
    </xf>
    <xf numFmtId="0" fontId="23" fillId="9" borderId="14" xfId="9" applyFont="1" applyFill="1" applyBorder="1" applyAlignment="1">
      <alignment horizontal="left" vertical="center"/>
    </xf>
    <xf numFmtId="0" fontId="20" fillId="9" borderId="14" xfId="0" applyFont="1" applyFill="1" applyBorder="1" applyAlignment="1">
      <alignment horizontal="left" vertical="center"/>
    </xf>
    <xf numFmtId="0" fontId="20" fillId="9" borderId="14" xfId="0" applyFont="1" applyFill="1" applyBorder="1" applyAlignment="1" applyProtection="1">
      <alignment horizontal="left" vertical="center"/>
      <protection locked="0"/>
    </xf>
    <xf numFmtId="0" fontId="20" fillId="9" borderId="15" xfId="0" applyFont="1" applyFill="1" applyBorder="1" applyAlignment="1">
      <alignment horizontal="left" vertical="center" wrapText="1"/>
    </xf>
    <xf numFmtId="0" fontId="18" fillId="8" borderId="16" xfId="10" applyFont="1" applyFill="1" applyBorder="1" applyAlignment="1">
      <alignment horizontal="left" vertical="center"/>
    </xf>
    <xf numFmtId="0" fontId="18" fillId="9" borderId="3" xfId="11" applyFont="1" applyFill="1" applyAlignment="1">
      <alignment horizontal="left" vertical="center"/>
    </xf>
    <xf numFmtId="0" fontId="18" fillId="8" borderId="3" xfId="10" applyFont="1" applyFill="1" applyAlignment="1">
      <alignment horizontal="left" vertical="center"/>
    </xf>
    <xf numFmtId="0" fontId="18" fillId="8" borderId="0" xfId="10" applyFont="1" applyFill="1" applyBorder="1" applyAlignment="1">
      <alignment horizontal="left" vertical="center"/>
    </xf>
    <xf numFmtId="0" fontId="18" fillId="9" borderId="0" xfId="11" applyFont="1" applyFill="1" applyBorder="1" applyAlignment="1">
      <alignment horizontal="left" vertical="center"/>
    </xf>
    <xf numFmtId="0" fontId="19" fillId="0" borderId="32" xfId="6" applyNumberFormat="1" applyFont="1" applyFill="1" applyBorder="1" applyAlignment="1">
      <alignment horizontal="left" vertical="center" wrapText="1"/>
    </xf>
    <xf numFmtId="0" fontId="17" fillId="0" borderId="32" xfId="6" applyNumberFormat="1" applyFont="1" applyFill="1" applyBorder="1" applyAlignment="1">
      <alignment horizontal="center" vertical="center" wrapText="1"/>
    </xf>
    <xf numFmtId="0" fontId="17" fillId="0" borderId="33" xfId="6" applyNumberFormat="1" applyFont="1" applyFill="1" applyBorder="1" applyAlignment="1">
      <alignment horizontal="center" vertical="center" wrapText="1"/>
    </xf>
    <xf numFmtId="0" fontId="17" fillId="0" borderId="34" xfId="6" applyNumberFormat="1" applyFont="1" applyFill="1" applyBorder="1" applyAlignment="1">
      <alignment horizontal="center" vertical="center" wrapText="1"/>
    </xf>
    <xf numFmtId="0" fontId="17" fillId="0" borderId="35" xfId="6" applyNumberFormat="1" applyFont="1" applyFill="1" applyBorder="1" applyAlignment="1">
      <alignment horizontal="center" vertical="center" wrapText="1"/>
    </xf>
    <xf numFmtId="0" fontId="19" fillId="0" borderId="36" xfId="6" applyNumberFormat="1" applyFont="1" applyFill="1" applyBorder="1" applyAlignment="1">
      <alignment horizontal="left" vertical="center" wrapText="1"/>
    </xf>
    <xf numFmtId="0" fontId="19" fillId="0" borderId="37" xfId="6" applyNumberFormat="1" applyFont="1" applyFill="1" applyBorder="1" applyAlignment="1">
      <alignment horizontal="left" vertical="center" wrapText="1"/>
    </xf>
    <xf numFmtId="0" fontId="23" fillId="9" borderId="13" xfId="9" applyFont="1" applyFill="1" applyBorder="1" applyAlignment="1">
      <alignment horizontal="left" vertical="center"/>
    </xf>
    <xf numFmtId="0" fontId="18" fillId="8" borderId="22" xfId="10" applyFont="1" applyFill="1" applyBorder="1" applyAlignment="1">
      <alignment horizontal="left" vertical="center"/>
    </xf>
    <xf numFmtId="0" fontId="19" fillId="0" borderId="34" xfId="6" applyNumberFormat="1" applyFont="1" applyFill="1" applyBorder="1" applyAlignment="1">
      <alignment horizontal="left" vertical="center" wrapText="1"/>
    </xf>
    <xf numFmtId="0" fontId="19" fillId="0" borderId="35" xfId="6" applyNumberFormat="1" applyFont="1" applyFill="1" applyBorder="1" applyAlignment="1">
      <alignment horizontal="left" vertical="center" wrapText="1"/>
    </xf>
    <xf numFmtId="0" fontId="19" fillId="0" borderId="34" xfId="6" applyNumberFormat="1" applyFont="1" applyFill="1" applyBorder="1" applyAlignment="1">
      <alignment horizontal="center" vertical="center" wrapText="1"/>
    </xf>
    <xf numFmtId="0" fontId="19" fillId="0" borderId="35" xfId="6" applyNumberFormat="1" applyFont="1" applyFill="1" applyBorder="1" applyAlignment="1">
      <alignment horizontal="center" vertical="center" wrapText="1"/>
    </xf>
    <xf numFmtId="0" fontId="19" fillId="0" borderId="38" xfId="6" applyNumberFormat="1" applyFont="1" applyFill="1" applyBorder="1" applyAlignment="1">
      <alignment horizontal="center" vertical="center" wrapText="1"/>
    </xf>
    <xf numFmtId="0" fontId="17" fillId="0" borderId="38" xfId="6" applyNumberFormat="1" applyFont="1" applyFill="1" applyBorder="1" applyAlignment="1">
      <alignment horizontal="center" vertical="center" wrapText="1"/>
    </xf>
    <xf numFmtId="0" fontId="19" fillId="0" borderId="39" xfId="6" applyNumberFormat="1" applyFont="1" applyFill="1" applyBorder="1" applyAlignment="1">
      <alignment horizontal="left" vertical="center" wrapText="1"/>
    </xf>
    <xf numFmtId="0" fontId="17" fillId="0" borderId="39" xfId="6" applyNumberFormat="1" applyFont="1" applyFill="1" applyBorder="1" applyAlignment="1">
      <alignment horizontal="center" vertical="center" wrapText="1"/>
    </xf>
    <xf numFmtId="0" fontId="15" fillId="9" borderId="0" xfId="0" applyFont="1" applyFill="1" applyAlignment="1" applyProtection="1">
      <alignment horizontal="left" vertical="center"/>
      <protection locked="0"/>
    </xf>
    <xf numFmtId="0" fontId="15" fillId="8" borderId="0" xfId="0" applyFont="1" applyFill="1" applyAlignment="1">
      <alignment horizontal="left" vertical="center"/>
    </xf>
    <xf numFmtId="0" fontId="15" fillId="0" borderId="19" xfId="0" applyFont="1" applyBorder="1" applyAlignment="1">
      <alignment vertical="center"/>
    </xf>
    <xf numFmtId="0" fontId="24" fillId="0" borderId="32" xfId="6" applyNumberFormat="1" applyFont="1" applyFill="1" applyBorder="1" applyAlignment="1">
      <alignment horizontal="center" vertical="center" wrapText="1"/>
    </xf>
    <xf numFmtId="0" fontId="16" fillId="0" borderId="17" xfId="0" applyFont="1" applyBorder="1" applyAlignment="1">
      <alignment horizontal="center" vertical="center" wrapText="1"/>
    </xf>
    <xf numFmtId="0" fontId="25" fillId="0" borderId="38" xfId="6" applyNumberFormat="1" applyFont="1" applyFill="1" applyBorder="1" applyAlignment="1">
      <alignment horizontal="left" vertical="center" wrapText="1"/>
    </xf>
    <xf numFmtId="0" fontId="15" fillId="9" borderId="0" xfId="0" applyFont="1" applyFill="1" applyBorder="1" applyAlignment="1" applyProtection="1">
      <alignment horizontal="center" vertical="center"/>
      <protection locked="0"/>
    </xf>
    <xf numFmtId="0" fontId="15" fillId="9" borderId="19" xfId="0" applyFont="1" applyFill="1" applyBorder="1" applyAlignment="1" applyProtection="1">
      <alignment horizontal="center" vertical="center"/>
      <protection locked="0"/>
    </xf>
    <xf numFmtId="0" fontId="16" fillId="0" borderId="17" xfId="0" applyFont="1" applyBorder="1" applyAlignment="1">
      <alignment horizontal="center" vertical="center" wrapText="1"/>
    </xf>
    <xf numFmtId="0" fontId="16" fillId="0" borderId="21" xfId="0" applyFont="1" applyBorder="1" applyAlignment="1">
      <alignment horizontal="center" vertical="center" wrapText="1"/>
    </xf>
    <xf numFmtId="0" fontId="16" fillId="10" borderId="17" xfId="0" applyFont="1" applyFill="1" applyBorder="1" applyAlignment="1">
      <alignment horizontal="center" vertical="center" wrapText="1"/>
    </xf>
    <xf numFmtId="0" fontId="16" fillId="10" borderId="21" xfId="0" applyFont="1" applyFill="1" applyBorder="1" applyAlignment="1">
      <alignment horizontal="center" vertical="center" wrapText="1"/>
    </xf>
    <xf numFmtId="0" fontId="20" fillId="9" borderId="14" xfId="0" applyFont="1" applyFill="1" applyBorder="1" applyAlignment="1">
      <alignment horizontal="center" vertical="center"/>
    </xf>
    <xf numFmtId="0" fontId="20" fillId="9" borderId="15" xfId="0" applyFont="1" applyFill="1" applyBorder="1" applyAlignment="1">
      <alignment horizontal="center" vertical="center"/>
    </xf>
    <xf numFmtId="0" fontId="23" fillId="8" borderId="14" xfId="2" applyFont="1" applyFill="1" applyBorder="1" applyAlignment="1">
      <alignment horizontal="left" vertical="center"/>
    </xf>
    <xf numFmtId="0" fontId="15" fillId="0" borderId="5" xfId="8" applyNumberFormat="1" applyFont="1" applyAlignment="1">
      <alignment horizontal="left" vertical="center" wrapText="1"/>
    </xf>
    <xf numFmtId="0" fontId="15" fillId="0" borderId="12" xfId="8" applyNumberFormat="1" applyFont="1" applyBorder="1" applyAlignment="1">
      <alignment horizontal="left" vertical="center" wrapText="1"/>
    </xf>
    <xf numFmtId="0" fontId="19" fillId="0" borderId="19" xfId="7" applyNumberFormat="1" applyFont="1" applyBorder="1" applyAlignment="1">
      <alignment horizontal="left" vertical="center" wrapText="1"/>
    </xf>
    <xf numFmtId="0" fontId="19" fillId="0" borderId="20" xfId="7" applyNumberFormat="1" applyFont="1" applyBorder="1" applyAlignment="1">
      <alignment horizontal="left" vertical="center" wrapText="1"/>
    </xf>
    <xf numFmtId="0" fontId="19" fillId="0" borderId="19" xfId="7" applyNumberFormat="1" applyFont="1" applyBorder="1" applyAlignment="1">
      <alignment horizontal="center" vertical="center" wrapText="1"/>
    </xf>
    <xf numFmtId="0" fontId="19" fillId="0" borderId="20" xfId="7" applyNumberFormat="1" applyFont="1" applyBorder="1" applyAlignment="1">
      <alignment horizontal="center" vertical="center" wrapText="1"/>
    </xf>
    <xf numFmtId="0" fontId="23" fillId="9" borderId="14" xfId="0" applyFont="1" applyFill="1" applyBorder="1" applyAlignment="1">
      <alignment horizontal="left" vertical="center"/>
    </xf>
    <xf numFmtId="0" fontId="23" fillId="9" borderId="15" xfId="0" applyFont="1" applyFill="1" applyBorder="1" applyAlignment="1">
      <alignment horizontal="left" vertical="center"/>
    </xf>
    <xf numFmtId="0" fontId="15" fillId="9" borderId="22" xfId="0" applyFont="1" applyFill="1" applyBorder="1" applyAlignment="1" applyProtection="1">
      <alignment horizontal="center" vertical="center"/>
      <protection locked="0"/>
    </xf>
    <xf numFmtId="0" fontId="15" fillId="9" borderId="31" xfId="0" applyFont="1" applyFill="1" applyBorder="1" applyAlignment="1" applyProtection="1">
      <alignment horizontal="center" vertical="center"/>
      <protection locked="0"/>
    </xf>
    <xf numFmtId="164" fontId="19" fillId="0" borderId="40" xfId="5" applyFont="1" applyFill="1" applyBorder="1" applyAlignment="1">
      <alignment horizontal="left" vertical="center" wrapText="1"/>
    </xf>
    <xf numFmtId="0" fontId="17" fillId="0" borderId="41" xfId="6" applyNumberFormat="1" applyFont="1" applyFill="1" applyBorder="1" applyAlignment="1">
      <alignment horizontal="center" vertical="center" wrapText="1"/>
    </xf>
    <xf numFmtId="0" fontId="19" fillId="0" borderId="4" xfId="6" applyNumberFormat="1" applyFont="1" applyFill="1" applyAlignment="1">
      <alignment horizontal="left" vertical="top" wrapText="1"/>
    </xf>
    <xf numFmtId="0" fontId="16" fillId="0" borderId="42" xfId="0" applyFont="1" applyBorder="1" applyAlignment="1">
      <alignment horizontal="center" vertical="center" wrapText="1"/>
    </xf>
  </cellXfs>
  <cellStyles count="16">
    <cellStyle name="40% - Accent1" xfId="1" builtinId="31" customBuiltin="1"/>
    <cellStyle name="Accent1" xfId="3" builtinId="29" customBuiltin="1"/>
    <cellStyle name="Accent5" xfId="4" builtinId="45" customBuiltin="1"/>
    <cellStyle name="Day" xfId="5" xr:uid="{00000000-0005-0000-0000-000003000000}"/>
    <cellStyle name="Day Detail" xfId="6" xr:uid="{00000000-0005-0000-0000-000004000000}"/>
    <cellStyle name="Explanatory Text" xfId="14" builtinId="53" customBuiltin="1"/>
    <cellStyle name="Heading 1" xfId="2" builtinId="16" customBuiltin="1"/>
    <cellStyle name="Heading 2" xfId="10" builtinId="17" customBuiltin="1"/>
    <cellStyle name="Heading 3" xfId="11" builtinId="18" customBuiltin="1"/>
    <cellStyle name="Heading 4" xfId="12" builtinId="19" customBuiltin="1"/>
    <cellStyle name="Normal" xfId="0" builtinId="0" customBuiltin="1"/>
    <cellStyle name="Note" xfId="13" builtinId="10" customBuiltin="1"/>
    <cellStyle name="Notes" xfId="7" xr:uid="{00000000-0005-0000-0000-00000C000000}"/>
    <cellStyle name="Notes Header" xfId="8" xr:uid="{00000000-0005-0000-0000-00000D000000}"/>
    <cellStyle name="Title" xfId="9" builtinId="15" customBuiltin="1"/>
    <cellStyle name="Total" xfId="15" builtinId="25" customBuiltin="1"/>
  </cellStyles>
  <dxfs count="10"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  <dxf>
      <font>
        <color rgb="FF747474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8945</xdr:colOff>
      <xdr:row>0</xdr:row>
      <xdr:rowOff>0</xdr:rowOff>
    </xdr:from>
    <xdr:to>
      <xdr:col>9</xdr:col>
      <xdr:colOff>1126903</xdr:colOff>
      <xdr:row>0</xdr:row>
      <xdr:rowOff>1128337</xdr:rowOff>
    </xdr:to>
    <xdr:pic>
      <xdr:nvPicPr>
        <xdr:cNvPr id="3" name="Picture 2" descr="John Overton High School — Metro Nashville Public Schools">
          <a:extLst>
            <a:ext uri="{FF2B5EF4-FFF2-40B4-BE49-F238E27FC236}">
              <a16:creationId xmlns:a16="http://schemas.microsoft.com/office/drawing/2014/main" id="{BA875786-DE71-46F4-A54E-989831F17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7818" y="0"/>
          <a:ext cx="1117958" cy="1128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71552</xdr:colOff>
      <xdr:row>0</xdr:row>
      <xdr:rowOff>0</xdr:rowOff>
    </xdr:from>
    <xdr:to>
      <xdr:col>1</xdr:col>
      <xdr:colOff>1198454</xdr:colOff>
      <xdr:row>0</xdr:row>
      <xdr:rowOff>1128119</xdr:rowOff>
    </xdr:to>
    <xdr:pic>
      <xdr:nvPicPr>
        <xdr:cNvPr id="4" name="Picture 3" descr="More | John Overton High School Cambridge Program">
          <a:extLst>
            <a:ext uri="{FF2B5EF4-FFF2-40B4-BE49-F238E27FC236}">
              <a16:creationId xmlns:a16="http://schemas.microsoft.com/office/drawing/2014/main" id="{422C4649-5769-4B82-A0CC-688DE51153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932" y="0"/>
          <a:ext cx="1126902" cy="11281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26829</xdr:colOff>
      <xdr:row>0</xdr:row>
      <xdr:rowOff>0</xdr:rowOff>
    </xdr:from>
    <xdr:to>
      <xdr:col>4</xdr:col>
      <xdr:colOff>1225281</xdr:colOff>
      <xdr:row>0</xdr:row>
      <xdr:rowOff>1130492</xdr:rowOff>
    </xdr:to>
    <xdr:pic>
      <xdr:nvPicPr>
        <xdr:cNvPr id="5" name="Picture 4" descr="Boys Varsity Basketball - John Overton High School - Nashville ...">
          <a:extLst>
            <a:ext uri="{FF2B5EF4-FFF2-40B4-BE49-F238E27FC236}">
              <a16:creationId xmlns:a16="http://schemas.microsoft.com/office/drawing/2014/main" id="{7CEA18B0-76B2-4DE5-82F2-17D7206150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5209" y="0"/>
          <a:ext cx="3738452" cy="1130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8</xdr:col>
      <xdr:colOff>8944</xdr:colOff>
      <xdr:row>0</xdr:row>
      <xdr:rowOff>1130492</xdr:rowOff>
    </xdr:to>
    <xdr:pic>
      <xdr:nvPicPr>
        <xdr:cNvPr id="6" name="Picture 5" descr="Boys Varsity Basketball - John Overton High School - Nashville ...">
          <a:extLst>
            <a:ext uri="{FF2B5EF4-FFF2-40B4-BE49-F238E27FC236}">
              <a16:creationId xmlns:a16="http://schemas.microsoft.com/office/drawing/2014/main" id="{11705816-172B-4268-9313-ECC72DD7F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8380" y="0"/>
          <a:ext cx="3818944" cy="1130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78502</xdr:colOff>
      <xdr:row>135</xdr:row>
      <xdr:rowOff>41733</xdr:rowOff>
    </xdr:from>
    <xdr:to>
      <xdr:col>9</xdr:col>
      <xdr:colOff>1158713</xdr:colOff>
      <xdr:row>136</xdr:row>
      <xdr:rowOff>673755</xdr:rowOff>
    </xdr:to>
    <xdr:pic>
      <xdr:nvPicPr>
        <xdr:cNvPr id="7" name="Picture 6" descr="Graduation cap with tassel on wood table">
          <a:extLst>
            <a:ext uri="{FF2B5EF4-FFF2-40B4-BE49-F238E27FC236}">
              <a16:creationId xmlns:a16="http://schemas.microsoft.com/office/drawing/2014/main" id="{182DBCAD-B966-2B8B-0DB6-EEF38C216C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0377" r="24397" b="7530"/>
        <a:stretch/>
      </xdr:blipFill>
      <xdr:spPr>
        <a:xfrm>
          <a:off x="9314323" y="62337320"/>
          <a:ext cx="1163686" cy="840707"/>
        </a:xfrm>
        <a:prstGeom prst="rect">
          <a:avLst/>
        </a:prstGeom>
      </xdr:spPr>
    </xdr:pic>
    <xdr:clientData/>
  </xdr:twoCellAnchor>
  <xdr:twoCellAnchor editAs="oneCell">
    <xdr:from>
      <xdr:col>6</xdr:col>
      <xdr:colOff>566430</xdr:colOff>
      <xdr:row>134</xdr:row>
      <xdr:rowOff>182907</xdr:rowOff>
    </xdr:from>
    <xdr:to>
      <xdr:col>6</xdr:col>
      <xdr:colOff>1302476</xdr:colOff>
      <xdr:row>135</xdr:row>
      <xdr:rowOff>5962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FA5BA79-8BFD-0C6F-2FD0-397C7089B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90702" y="61768963"/>
          <a:ext cx="736046" cy="5325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Dividend">
  <a:themeElements>
    <a:clrScheme name="Dividend">
      <a:dk1>
        <a:sysClr val="windowText" lastClr="000000"/>
      </a:dk1>
      <a:lt1>
        <a:sysClr val="window" lastClr="FFFFFF"/>
      </a:lt1>
      <a:dk2>
        <a:srgbClr val="3D3D3D"/>
      </a:dk2>
      <a:lt2>
        <a:srgbClr val="EBEBEB"/>
      </a:lt2>
      <a:accent1>
        <a:srgbClr val="4D1434"/>
      </a:accent1>
      <a:accent2>
        <a:srgbClr val="903163"/>
      </a:accent2>
      <a:accent3>
        <a:srgbClr val="B2324B"/>
      </a:accent3>
      <a:accent4>
        <a:srgbClr val="969FA7"/>
      </a:accent4>
      <a:accent5>
        <a:srgbClr val="66B1CE"/>
      </a:accent5>
      <a:accent6>
        <a:srgbClr val="40619D"/>
      </a:accent6>
      <a:hlink>
        <a:srgbClr val="828282"/>
      </a:hlink>
      <a:folHlink>
        <a:srgbClr val="A5A5A5"/>
      </a:folHlink>
    </a:clrScheme>
    <a:fontScheme name="Dividend">
      <a:majorFont>
        <a:latin typeface="Gill Sans MT" panose="020B0502020104020203"/>
        <a:ea typeface=""/>
        <a:cs typeface=""/>
        <a:font script="Grek" typeface="Corbel"/>
        <a:font script="Cyrl" typeface="Corbel"/>
        <a:font script="Jpan" typeface="HGｺﾞｼｯｸE"/>
        <a:font script="Hang" typeface="휴먼매직체"/>
        <a:font script="Hans" typeface="华文中宋"/>
        <a:font script="Hant" typeface="微軟正黑體"/>
        <a:font script="Arab" typeface="Majalla UI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Gill Sans MT" panose="020B0502020104020203"/>
        <a:ea typeface=""/>
        <a:cs typeface=""/>
        <a:font script="Grek" typeface="Corbel"/>
        <a:font script="Cyrl" typeface="Corbel"/>
        <a:font script="Jpan" typeface="HGｺﾞｼｯｸE"/>
        <a:font script="Hang" typeface="휴먼매직체"/>
        <a:font script="Hans" typeface="华文中宋"/>
        <a:font script="Hant" typeface="微軟正黑體"/>
        <a:font script="Arab" typeface="Majalla UI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Dividend">
      <a:fillStyleLst>
        <a:solidFill>
          <a:schemeClr val="phClr"/>
        </a:solidFill>
        <a:gradFill rotWithShape="1">
          <a:gsLst>
            <a:gs pos="0">
              <a:schemeClr val="phClr">
                <a:tint val="68000"/>
                <a:alpha val="90000"/>
                <a:lumMod val="100000"/>
              </a:schemeClr>
            </a:gs>
            <a:gs pos="100000">
              <a:schemeClr val="phClr">
                <a:tint val="90000"/>
                <a:lumMod val="95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98000"/>
                <a:lumMod val="110000"/>
              </a:schemeClr>
            </a:gs>
            <a:gs pos="84000">
              <a:schemeClr val="phClr">
                <a:shade val="90000"/>
                <a:lumMod val="88000"/>
              </a:schemeClr>
            </a:gs>
          </a:gsLst>
          <a:lin ang="5400000" scaled="0"/>
        </a:gradFill>
      </a:fillStyleLst>
      <a:lnStyleLst>
        <a:ln w="12700" cap="rnd" cmpd="sng" algn="ctr">
          <a:solidFill>
            <a:schemeClr val="phClr">
              <a:lumMod val="90000"/>
            </a:schemeClr>
          </a:solidFill>
          <a:prstDash val="solid"/>
        </a:ln>
        <a:ln w="22225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55000"/>
              </a:srgbClr>
            </a:outerShdw>
          </a:effectLst>
        </a:effectStyle>
        <a:effectStyle>
          <a:effectLst>
            <a:outerShdw blurRad="88900" dist="38100" dir="504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1200000"/>
            </a:lightRig>
          </a:scene3d>
          <a:sp3d>
            <a:bevelT w="381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88000">
              <a:schemeClr val="phClr">
                <a:shade val="94000"/>
                <a:satMod val="110000"/>
                <a:lumMod val="88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98000"/>
                <a:satMod val="110000"/>
                <a:lumMod val="86000"/>
              </a:schemeClr>
            </a:gs>
          </a:gsLst>
          <a:path path="circle">
            <a:fillToRect l="50000" t="50000" r="100000"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Dividend" id="{9697A71B-4AB7-4A1A-BD5B-BB2D22835B57}" vid="{C21699FF-00E4-43C8-BBCC-D7E5536C3717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4" tint="-0.249977111117893"/>
    <pageSetUpPr autoPageBreaks="0"/>
  </sheetPr>
  <dimension ref="A1:L255"/>
  <sheetViews>
    <sheetView tabSelected="1" topLeftCell="A120" zoomScale="71" zoomScaleNormal="71" workbookViewId="0">
      <selection activeCell="G153" sqref="G153"/>
    </sheetView>
  </sheetViews>
  <sheetFormatPr defaultColWidth="8.8203125" defaultRowHeight="15.35" x14ac:dyDescent="0.7"/>
  <cols>
    <col min="1" max="1" width="1.3515625" style="1" customWidth="1"/>
    <col min="2" max="8" width="18.17578125" style="1" customWidth="1"/>
    <col min="9" max="9" width="1.17578125" style="19" customWidth="1"/>
    <col min="10" max="10" width="16.3515625" style="2" customWidth="1"/>
    <col min="11" max="13" width="8.8203125" style="1"/>
    <col min="14" max="14" width="7.3515625" style="1" customWidth="1"/>
    <col min="15" max="16384" width="8.8203125" style="1"/>
  </cols>
  <sheetData>
    <row r="1" spans="1:12" ht="89.5" customHeight="1" thickBot="1" x14ac:dyDescent="0.75">
      <c r="A1" s="59"/>
      <c r="B1"/>
      <c r="C1"/>
      <c r="D1" s="60"/>
      <c r="E1" s="60"/>
      <c r="F1" s="60"/>
      <c r="G1" s="60"/>
      <c r="H1" s="60"/>
      <c r="I1" s="58"/>
      <c r="J1"/>
    </row>
    <row r="2" spans="1:12" s="3" customFormat="1" ht="42" customHeight="1" x14ac:dyDescent="0.7">
      <c r="A2" s="26"/>
      <c r="B2" s="32">
        <v>2024</v>
      </c>
      <c r="C2" s="72" t="s">
        <v>2</v>
      </c>
      <c r="D2" s="72"/>
      <c r="E2" s="72"/>
      <c r="F2" s="79" t="s">
        <v>21</v>
      </c>
      <c r="G2" s="79"/>
      <c r="H2" s="79"/>
      <c r="I2" s="79"/>
      <c r="J2" s="80"/>
      <c r="L2"/>
    </row>
    <row r="3" spans="1:12" ht="14.25" customHeight="1" x14ac:dyDescent="0.7">
      <c r="A3" s="27"/>
      <c r="B3" s="36" t="s">
        <v>1</v>
      </c>
      <c r="C3" s="37" t="str">
        <f>UPPER(TEXT(C4,"dddd"))</f>
        <v>TUESDAY</v>
      </c>
      <c r="D3" s="38" t="str">
        <f t="shared" ref="D3:H3" si="0">UPPER(TEXT(D4,"dddd"))</f>
        <v>WEDNESDAY</v>
      </c>
      <c r="E3" s="37" t="str">
        <f t="shared" si="0"/>
        <v>THURSDAY</v>
      </c>
      <c r="F3" s="38" t="str">
        <f t="shared" si="0"/>
        <v>FRIDAY</v>
      </c>
      <c r="G3" s="40" t="str">
        <f t="shared" si="0"/>
        <v>SATURDAY</v>
      </c>
      <c r="H3" s="39" t="str">
        <f t="shared" si="0"/>
        <v>SUNDAY</v>
      </c>
      <c r="I3" s="64"/>
      <c r="J3" s="66" t="s">
        <v>32</v>
      </c>
    </row>
    <row r="4" spans="1:12" ht="16.5" customHeight="1" x14ac:dyDescent="0.7">
      <c r="A4" s="27"/>
      <c r="B4" s="11">
        <f t="array" ref="B4:H4">Days+1+DATE(Calendar1Year,Calendar1MonthOption,1)-WEEKDAY(DATE(Calendar1Year,Calendar1MonthOption,1),WeekdayOption)</f>
        <v>45502</v>
      </c>
      <c r="C4" s="6">
        <v>45503</v>
      </c>
      <c r="D4" s="6">
        <v>45504</v>
      </c>
      <c r="E4" s="6">
        <v>45505</v>
      </c>
      <c r="F4" s="6">
        <v>45506</v>
      </c>
      <c r="G4" s="6">
        <v>45507</v>
      </c>
      <c r="H4" s="12">
        <v>45508</v>
      </c>
      <c r="I4" s="81"/>
      <c r="J4" s="66"/>
    </row>
    <row r="5" spans="1:12" s="23" customFormat="1" ht="48.5" customHeight="1" x14ac:dyDescent="0.7">
      <c r="A5" s="28"/>
      <c r="B5" s="61" t="s">
        <v>30</v>
      </c>
      <c r="C5" s="61" t="s">
        <v>30</v>
      </c>
      <c r="D5" s="61" t="s">
        <v>30</v>
      </c>
      <c r="E5" s="61" t="s">
        <v>30</v>
      </c>
      <c r="F5" s="61" t="s">
        <v>30</v>
      </c>
      <c r="G5" s="21"/>
      <c r="H5" s="22"/>
      <c r="I5" s="81"/>
      <c r="J5" s="66"/>
    </row>
    <row r="6" spans="1:12" ht="16.5" customHeight="1" x14ac:dyDescent="0.7">
      <c r="A6" s="27"/>
      <c r="B6" s="11">
        <f t="array" ref="B6:H6">Days+8+DATE(Calendar1Year,Calendar1MonthOption,1)-WEEKDAY(DATE(Calendar1Year,Calendar1MonthOption,1),WeekdayOption)</f>
        <v>45509</v>
      </c>
      <c r="C6" s="6">
        <v>45510</v>
      </c>
      <c r="D6" s="6">
        <v>45511</v>
      </c>
      <c r="E6" s="6">
        <v>45512</v>
      </c>
      <c r="F6" s="6">
        <v>45513</v>
      </c>
      <c r="G6" s="6">
        <v>45514</v>
      </c>
      <c r="H6" s="7">
        <v>45515</v>
      </c>
      <c r="I6" s="81"/>
      <c r="J6" s="66"/>
    </row>
    <row r="7" spans="1:12" s="23" customFormat="1" ht="47" customHeight="1" x14ac:dyDescent="0.7">
      <c r="A7" s="28"/>
      <c r="B7" s="61" t="s">
        <v>30</v>
      </c>
      <c r="C7" s="41" t="s">
        <v>3</v>
      </c>
      <c r="D7" s="42" t="s">
        <v>22</v>
      </c>
      <c r="E7" s="42" t="s">
        <v>22</v>
      </c>
      <c r="F7" s="42" t="s">
        <v>22</v>
      </c>
      <c r="G7" s="21"/>
      <c r="H7" s="24"/>
      <c r="I7" s="81"/>
      <c r="J7" s="66"/>
    </row>
    <row r="8" spans="1:12" ht="16.5" customHeight="1" x14ac:dyDescent="0.7">
      <c r="A8" s="27"/>
      <c r="B8" s="11">
        <f t="array" ref="B8:H8">Days+15+DATE(Calendar1Year,Calendar1MonthOption,1)-WEEKDAY(DATE(Calendar1Year,Calendar1MonthOption,1),WeekdayOption)</f>
        <v>45516</v>
      </c>
      <c r="C8" s="6">
        <v>45517</v>
      </c>
      <c r="D8" s="6">
        <v>45518</v>
      </c>
      <c r="E8" s="6">
        <v>45519</v>
      </c>
      <c r="F8" s="6">
        <v>45520</v>
      </c>
      <c r="G8" s="6">
        <v>45521</v>
      </c>
      <c r="H8" s="7">
        <v>45522</v>
      </c>
      <c r="I8" s="81"/>
      <c r="J8" s="66"/>
    </row>
    <row r="9" spans="1:12" ht="45.5" customHeight="1" x14ac:dyDescent="0.7">
      <c r="A9" s="27"/>
      <c r="B9" s="41" t="s">
        <v>3</v>
      </c>
      <c r="C9" s="41" t="s">
        <v>3</v>
      </c>
      <c r="D9" s="42" t="s">
        <v>22</v>
      </c>
      <c r="E9" s="42" t="s">
        <v>22</v>
      </c>
      <c r="F9" s="42" t="s">
        <v>22</v>
      </c>
      <c r="G9" s="8"/>
      <c r="H9" s="9"/>
      <c r="I9" s="81"/>
      <c r="J9" s="66"/>
    </row>
    <row r="10" spans="1:12" ht="16.5" customHeight="1" x14ac:dyDescent="0.7">
      <c r="A10" s="27"/>
      <c r="B10" s="11">
        <f t="array" ref="B10:H10">Days+22+DATE(Calendar1Year,Calendar1MonthOption,1)-WEEKDAY(DATE(Calendar1Year,Calendar1MonthOption,1),WeekdayOption)</f>
        <v>45523</v>
      </c>
      <c r="C10" s="6">
        <v>45524</v>
      </c>
      <c r="D10" s="6">
        <v>45525</v>
      </c>
      <c r="E10" s="6">
        <v>45526</v>
      </c>
      <c r="F10" s="6">
        <v>45527</v>
      </c>
      <c r="G10" s="6">
        <v>45528</v>
      </c>
      <c r="H10" s="7">
        <v>45529</v>
      </c>
      <c r="I10" s="81"/>
      <c r="J10" s="66"/>
    </row>
    <row r="11" spans="1:12" s="23" customFormat="1" ht="56" customHeight="1" x14ac:dyDescent="0.7">
      <c r="A11" s="28"/>
      <c r="B11" s="42" t="s">
        <v>22</v>
      </c>
      <c r="C11" s="43"/>
      <c r="D11" s="43"/>
      <c r="E11" s="43"/>
      <c r="F11" s="43" t="s">
        <v>31</v>
      </c>
      <c r="G11" s="21"/>
      <c r="H11" s="22"/>
      <c r="I11" s="81"/>
      <c r="J11" s="66"/>
    </row>
    <row r="12" spans="1:12" ht="16.5" customHeight="1" x14ac:dyDescent="0.7">
      <c r="A12" s="27"/>
      <c r="B12" s="11">
        <f t="array" ref="B12:H12">Days+29+DATE(Calendar1Year,Calendar1MonthOption,1)-WEEKDAY(DATE(Calendar1Year,Calendar1MonthOption,1),WeekdayOption)</f>
        <v>45530</v>
      </c>
      <c r="C12" s="6">
        <v>45531</v>
      </c>
      <c r="D12" s="6">
        <v>45532</v>
      </c>
      <c r="E12" s="6">
        <v>45533</v>
      </c>
      <c r="F12" s="6">
        <v>45534</v>
      </c>
      <c r="G12" s="6">
        <v>45535</v>
      </c>
      <c r="H12" s="7">
        <v>45536</v>
      </c>
      <c r="I12" s="81"/>
      <c r="J12" s="66"/>
    </row>
    <row r="13" spans="1:12" s="23" customFormat="1" ht="46" customHeight="1" x14ac:dyDescent="0.7">
      <c r="A13" s="28"/>
      <c r="B13" s="44"/>
      <c r="C13" s="45"/>
      <c r="D13" s="45"/>
      <c r="E13" s="45"/>
      <c r="F13" s="43" t="s">
        <v>31</v>
      </c>
      <c r="G13" s="20"/>
      <c r="H13" s="22"/>
      <c r="I13" s="81"/>
      <c r="J13" s="66"/>
    </row>
    <row r="14" spans="1:12" ht="16.5" customHeight="1" x14ac:dyDescent="0.7">
      <c r="A14" s="27"/>
      <c r="B14" s="11">
        <f t="array" ref="B14:C14">Days+36+DATE(Calendar1Year,Calendar1MonthOption,1)-WEEKDAY(DATE(Calendar1Year,Calendar1MonthOption,1),WeekdayOption)</f>
        <v>45537</v>
      </c>
      <c r="C14" s="6">
        <v>45538</v>
      </c>
      <c r="D14" s="73" t="s">
        <v>0</v>
      </c>
      <c r="E14" s="73"/>
      <c r="F14" s="73"/>
      <c r="G14" s="73"/>
      <c r="H14" s="74"/>
      <c r="I14" s="81"/>
      <c r="J14" s="66"/>
    </row>
    <row r="15" spans="1:12" ht="47.5" customHeight="1" thickBot="1" x14ac:dyDescent="0.75">
      <c r="A15" s="29"/>
      <c r="B15" s="46"/>
      <c r="C15" s="47"/>
      <c r="D15" s="75"/>
      <c r="E15" s="75"/>
      <c r="F15" s="75"/>
      <c r="G15" s="75"/>
      <c r="H15" s="76"/>
      <c r="I15" s="82"/>
      <c r="J15" s="67"/>
    </row>
    <row r="16" spans="1:12" ht="54" customHeight="1" x14ac:dyDescent="0.7">
      <c r="A16" s="30"/>
      <c r="B16" s="48">
        <f>YEAR(DATE(Calendar1Year,Calendar1MonthOption+1,1))</f>
        <v>2024</v>
      </c>
      <c r="C16" s="72" t="str">
        <f>TEXT(DATE(Calendar1Year,Calendar1MonthOption+1,1),"mmmm")</f>
        <v>September</v>
      </c>
      <c r="D16" s="72"/>
      <c r="E16" s="72"/>
      <c r="F16" s="70"/>
      <c r="G16" s="70"/>
      <c r="H16" s="70"/>
      <c r="I16" s="70"/>
      <c r="J16" s="71"/>
    </row>
    <row r="17" spans="1:10" ht="14.25" customHeight="1" x14ac:dyDescent="0.7">
      <c r="A17" s="27"/>
      <c r="B17" s="36" t="str">
        <f>UPPER(TEXT(B18,"dddd"))</f>
        <v>MONDAY</v>
      </c>
      <c r="C17" s="37" t="str">
        <f t="shared" ref="C17:H17" si="1">UPPER(TEXT(C18,"dddd"))</f>
        <v>TUESDAY</v>
      </c>
      <c r="D17" s="38" t="str">
        <f t="shared" si="1"/>
        <v>WEDNESDAY</v>
      </c>
      <c r="E17" s="37" t="str">
        <f t="shared" si="1"/>
        <v>THURSDAY</v>
      </c>
      <c r="F17" s="38" t="str">
        <f t="shared" si="1"/>
        <v>FRIDAY</v>
      </c>
      <c r="G17" s="40" t="str">
        <f t="shared" si="1"/>
        <v>SATURDAY</v>
      </c>
      <c r="H17" s="49" t="str">
        <f t="shared" si="1"/>
        <v>SUNDAY</v>
      </c>
      <c r="I17" s="64"/>
      <c r="J17" s="66" t="s">
        <v>34</v>
      </c>
    </row>
    <row r="18" spans="1:10" ht="16.5" customHeight="1" x14ac:dyDescent="0.7">
      <c r="A18" s="27"/>
      <c r="B18" s="11">
        <f t="array" ref="B18:H18">Days+1+DATE(Calendar2Year,Calendar2MonthOption,1)-WEEKDAY(DATE(Calendar2Year,Calendar2MonthOption,1),WeekdayOption)</f>
        <v>45530</v>
      </c>
      <c r="C18" s="6">
        <v>45531</v>
      </c>
      <c r="D18" s="6">
        <v>45532</v>
      </c>
      <c r="E18" s="6">
        <v>45533</v>
      </c>
      <c r="F18" s="6">
        <v>45534</v>
      </c>
      <c r="G18" s="6">
        <v>45535</v>
      </c>
      <c r="H18" s="12">
        <v>45536</v>
      </c>
      <c r="I18" s="64"/>
      <c r="J18" s="66"/>
    </row>
    <row r="19" spans="1:10" ht="56.25" customHeight="1" x14ac:dyDescent="0.7">
      <c r="A19" s="27"/>
      <c r="B19" s="50"/>
      <c r="C19" s="51"/>
      <c r="D19" s="51"/>
      <c r="E19" s="51"/>
      <c r="F19" s="51"/>
      <c r="G19" s="8"/>
      <c r="H19" s="9"/>
      <c r="I19" s="64"/>
      <c r="J19" s="66"/>
    </row>
    <row r="20" spans="1:10" ht="16.5" customHeight="1" x14ac:dyDescent="0.7">
      <c r="A20" s="27"/>
      <c r="B20" s="11">
        <f t="array" ref="B20:H20">Days+8+DATE(Calendar2Year,Calendar2MonthOption,1)-WEEKDAY(DATE(Calendar2Year,Calendar2MonthOption,1),WeekdayOption)</f>
        <v>45537</v>
      </c>
      <c r="C20" s="6">
        <v>45538</v>
      </c>
      <c r="D20" s="6">
        <v>45539</v>
      </c>
      <c r="E20" s="6">
        <v>45540</v>
      </c>
      <c r="F20" s="14">
        <v>45541</v>
      </c>
      <c r="G20" s="16">
        <v>45542</v>
      </c>
      <c r="H20" s="15">
        <v>45543</v>
      </c>
      <c r="I20" s="64"/>
      <c r="J20" s="66"/>
    </row>
    <row r="21" spans="1:10" s="23" customFormat="1" ht="56.25" customHeight="1" x14ac:dyDescent="0.7">
      <c r="A21" s="28"/>
      <c r="B21" s="44" t="s">
        <v>15</v>
      </c>
      <c r="C21" s="43" t="s">
        <v>33</v>
      </c>
      <c r="D21" s="43" t="s">
        <v>33</v>
      </c>
      <c r="E21" s="43" t="s">
        <v>33</v>
      </c>
      <c r="F21" s="43" t="s">
        <v>33</v>
      </c>
      <c r="G21" s="43"/>
      <c r="H21" s="25"/>
      <c r="I21" s="64"/>
      <c r="J21" s="66"/>
    </row>
    <row r="22" spans="1:10" ht="16.5" customHeight="1" x14ac:dyDescent="0.7">
      <c r="A22" s="27"/>
      <c r="B22" s="11">
        <f t="array" ref="B22:H22">Days+15+DATE(Calendar2Year,Calendar2MonthOption,1)-WEEKDAY(DATE(Calendar2Year,Calendar2MonthOption,1),WeekdayOption)</f>
        <v>45544</v>
      </c>
      <c r="C22" s="6">
        <v>45545</v>
      </c>
      <c r="D22" s="6">
        <v>45546</v>
      </c>
      <c r="E22" s="6">
        <v>45547</v>
      </c>
      <c r="F22" s="6">
        <v>45548</v>
      </c>
      <c r="G22" s="13">
        <v>45549</v>
      </c>
      <c r="H22" s="12">
        <v>45550</v>
      </c>
      <c r="I22" s="64"/>
      <c r="J22" s="66"/>
    </row>
    <row r="23" spans="1:10" s="23" customFormat="1" ht="56.25" customHeight="1" x14ac:dyDescent="0.7">
      <c r="A23" s="28"/>
      <c r="B23" s="43"/>
      <c r="C23" s="45"/>
      <c r="D23" s="45" t="s">
        <v>23</v>
      </c>
      <c r="E23" s="45" t="s">
        <v>23</v>
      </c>
      <c r="F23" s="45"/>
      <c r="G23" s="21"/>
      <c r="H23" s="22"/>
      <c r="I23" s="64"/>
      <c r="J23" s="66"/>
    </row>
    <row r="24" spans="1:10" ht="16.5" customHeight="1" x14ac:dyDescent="0.7">
      <c r="A24" s="27"/>
      <c r="B24" s="11">
        <f t="array" ref="B24:H24">Days+22+DATE(Calendar2Year,Calendar2MonthOption,1)-WEEKDAY(DATE(Calendar2Year,Calendar2MonthOption,1),WeekdayOption)</f>
        <v>45551</v>
      </c>
      <c r="C24" s="6">
        <v>45552</v>
      </c>
      <c r="D24" s="6">
        <v>45553</v>
      </c>
      <c r="E24" s="6">
        <v>45554</v>
      </c>
      <c r="F24" s="6">
        <v>45555</v>
      </c>
      <c r="G24" s="17">
        <v>45556</v>
      </c>
      <c r="H24" s="7">
        <v>45557</v>
      </c>
      <c r="I24" s="64"/>
      <c r="J24" s="66"/>
    </row>
    <row r="25" spans="1:10" s="23" customFormat="1" ht="56.25" customHeight="1" x14ac:dyDescent="0.7">
      <c r="A25" s="28"/>
      <c r="B25" s="44"/>
      <c r="C25" s="45"/>
      <c r="D25" s="45" t="s">
        <v>6</v>
      </c>
      <c r="E25" s="45" t="s">
        <v>8</v>
      </c>
      <c r="F25" s="45"/>
      <c r="G25" s="21"/>
      <c r="H25" s="22"/>
      <c r="I25" s="64"/>
      <c r="J25" s="66"/>
    </row>
    <row r="26" spans="1:10" ht="16.5" customHeight="1" x14ac:dyDescent="0.7">
      <c r="A26" s="27"/>
      <c r="B26" s="11">
        <f t="array" ref="B26:H26">Days+29+DATE(Calendar2Year,Calendar2MonthOption,1)-WEEKDAY(DATE(Calendar2Year,Calendar2MonthOption,1),WeekdayOption)</f>
        <v>45558</v>
      </c>
      <c r="C26" s="6">
        <v>45559</v>
      </c>
      <c r="D26" s="6">
        <v>45560</v>
      </c>
      <c r="E26" s="6">
        <v>45561</v>
      </c>
      <c r="F26" s="6">
        <v>45562</v>
      </c>
      <c r="G26" s="6">
        <v>45563</v>
      </c>
      <c r="H26" s="7">
        <v>45564</v>
      </c>
      <c r="I26" s="64"/>
      <c r="J26" s="66"/>
    </row>
    <row r="27" spans="1:10" s="23" customFormat="1" ht="57" customHeight="1" x14ac:dyDescent="0.7">
      <c r="A27" s="28"/>
      <c r="B27" s="52"/>
      <c r="C27" s="53"/>
      <c r="D27" s="45"/>
      <c r="E27" s="45"/>
      <c r="F27" s="53"/>
      <c r="G27" s="21"/>
      <c r="H27" s="22"/>
      <c r="I27" s="64"/>
      <c r="J27" s="66"/>
    </row>
    <row r="28" spans="1:10" ht="16.5" customHeight="1" x14ac:dyDescent="0.7">
      <c r="A28" s="27"/>
      <c r="B28" s="11">
        <f t="array" ref="B28:C28">Days+36+DATE(Calendar2Year,Calendar2MonthOption,1)-WEEKDAY(DATE(Calendar2Year,Calendar2MonthOption,1),WeekdayOption)</f>
        <v>45565</v>
      </c>
      <c r="C28" s="6">
        <v>45566</v>
      </c>
      <c r="D28" s="73" t="s">
        <v>0</v>
      </c>
      <c r="E28" s="73"/>
      <c r="F28" s="73"/>
      <c r="G28" s="73"/>
      <c r="H28" s="74"/>
      <c r="I28" s="64"/>
      <c r="J28" s="66"/>
    </row>
    <row r="29" spans="1:10" ht="63.75" customHeight="1" thickBot="1" x14ac:dyDescent="0.75">
      <c r="A29" s="29"/>
      <c r="B29" s="46"/>
      <c r="C29" s="47"/>
      <c r="D29" s="75"/>
      <c r="E29" s="75"/>
      <c r="F29" s="75"/>
      <c r="G29" s="75"/>
      <c r="H29" s="76"/>
      <c r="I29" s="65"/>
      <c r="J29" s="67"/>
    </row>
    <row r="30" spans="1:10" s="3" customFormat="1" ht="54" customHeight="1" x14ac:dyDescent="0.7">
      <c r="A30" s="30"/>
      <c r="B30" s="48">
        <f>YEAR(DATE(Calendar2Year,Calendar2MonthOption+1,1))</f>
        <v>2024</v>
      </c>
      <c r="C30" s="72" t="str">
        <f>TEXT(DATE(Calendar2Year,Calendar2MonthOption+1,1),"mmmm")</f>
        <v>October</v>
      </c>
      <c r="D30" s="72"/>
      <c r="E30" s="72"/>
      <c r="F30" s="70"/>
      <c r="G30" s="70"/>
      <c r="H30" s="70"/>
      <c r="I30" s="70"/>
      <c r="J30" s="71"/>
    </row>
    <row r="31" spans="1:10" ht="14.25" customHeight="1" x14ac:dyDescent="0.7">
      <c r="A31" s="27"/>
      <c r="B31" s="36" t="str">
        <f>UPPER(TEXT(B32,"dddd"))</f>
        <v>MONDAY</v>
      </c>
      <c r="C31" s="37" t="str">
        <f t="shared" ref="C31" si="2">UPPER(TEXT(C32,"dddd"))</f>
        <v>TUESDAY</v>
      </c>
      <c r="D31" s="38" t="str">
        <f t="shared" ref="D31" si="3">UPPER(TEXT(D32,"dddd"))</f>
        <v>WEDNESDAY</v>
      </c>
      <c r="E31" s="37" t="str">
        <f t="shared" ref="E31" si="4">UPPER(TEXT(E32,"dddd"))</f>
        <v>THURSDAY</v>
      </c>
      <c r="F31" s="38" t="str">
        <f t="shared" ref="F31" si="5">UPPER(TEXT(F32,"dddd"))</f>
        <v>FRIDAY</v>
      </c>
      <c r="G31" s="40" t="str">
        <f t="shared" ref="G31" si="6">UPPER(TEXT(G32,"dddd"))</f>
        <v>SATURDAY</v>
      </c>
      <c r="H31" s="49" t="str">
        <f t="shared" ref="H31" si="7">UPPER(TEXT(H32,"dddd"))</f>
        <v>SUNDAY</v>
      </c>
      <c r="I31" s="64"/>
      <c r="J31" s="66" t="s">
        <v>37</v>
      </c>
    </row>
    <row r="32" spans="1:10" ht="16.5" customHeight="1" x14ac:dyDescent="0.7">
      <c r="A32" s="27"/>
      <c r="B32" s="11">
        <f t="array" ref="B32:H32">Days+1+DATE(Calendar3Year,Calendar3MonthOption,1)-WEEKDAY(DATE(Calendar3Year,Calendar3MonthOption,1),WeekdayOption)</f>
        <v>45565</v>
      </c>
      <c r="C32" s="6">
        <v>45566</v>
      </c>
      <c r="D32" s="6">
        <v>45567</v>
      </c>
      <c r="E32" s="6">
        <v>45568</v>
      </c>
      <c r="F32" s="6">
        <v>45569</v>
      </c>
      <c r="G32" s="6">
        <v>45570</v>
      </c>
      <c r="H32" s="12">
        <v>45571</v>
      </c>
      <c r="I32" s="64"/>
      <c r="J32" s="66"/>
    </row>
    <row r="33" spans="1:10" s="23" customFormat="1" ht="56.25" customHeight="1" x14ac:dyDescent="0.7">
      <c r="A33" s="28"/>
      <c r="B33" s="54"/>
      <c r="C33" s="55"/>
      <c r="D33" s="55" t="s">
        <v>5</v>
      </c>
      <c r="E33" s="55"/>
      <c r="F33" s="55" t="s">
        <v>17</v>
      </c>
      <c r="G33" s="21"/>
      <c r="H33" s="22"/>
      <c r="I33" s="64"/>
      <c r="J33" s="66"/>
    </row>
    <row r="34" spans="1:10" ht="16.5" customHeight="1" x14ac:dyDescent="0.7">
      <c r="A34" s="27"/>
      <c r="B34" s="11">
        <f t="array" ref="B34:H34">Days+8+DATE(Calendar3Year,Calendar3MonthOption,1)-WEEKDAY(DATE(Calendar3Year,Calendar3MonthOption,1),WeekdayOption)</f>
        <v>45572</v>
      </c>
      <c r="C34" s="6">
        <v>45573</v>
      </c>
      <c r="D34" s="6">
        <v>45574</v>
      </c>
      <c r="E34" s="6">
        <v>45575</v>
      </c>
      <c r="F34" s="6">
        <v>45576</v>
      </c>
      <c r="G34" s="6">
        <v>45577</v>
      </c>
      <c r="H34" s="7">
        <v>45578</v>
      </c>
      <c r="I34" s="64"/>
      <c r="J34" s="66"/>
    </row>
    <row r="35" spans="1:10" s="23" customFormat="1" ht="56.25" customHeight="1" x14ac:dyDescent="0.7">
      <c r="A35" s="28"/>
      <c r="B35" s="84" t="s">
        <v>7</v>
      </c>
      <c r="C35" s="55" t="s">
        <v>7</v>
      </c>
      <c r="D35" s="55" t="s">
        <v>7</v>
      </c>
      <c r="E35" s="55" t="s">
        <v>7</v>
      </c>
      <c r="F35" s="44" t="s">
        <v>7</v>
      </c>
      <c r="G35" s="21"/>
      <c r="H35" s="24"/>
      <c r="I35" s="64"/>
      <c r="J35" s="66"/>
    </row>
    <row r="36" spans="1:10" ht="16.5" customHeight="1" x14ac:dyDescent="0.7">
      <c r="A36" s="27"/>
      <c r="B36" s="83">
        <f t="array" ref="B36:H36">Days+15+DATE(Calendar3Year,Calendar3MonthOption,1)-WEEKDAY(DATE(Calendar3Year,Calendar3MonthOption,1),WeekdayOption)</f>
        <v>45579</v>
      </c>
      <c r="C36" s="13">
        <v>45580</v>
      </c>
      <c r="D36" s="13">
        <v>45581</v>
      </c>
      <c r="E36" s="13">
        <v>45582</v>
      </c>
      <c r="F36" s="13">
        <v>45583</v>
      </c>
      <c r="G36" s="6">
        <v>45584</v>
      </c>
      <c r="H36" s="7">
        <v>45585</v>
      </c>
      <c r="I36" s="64"/>
      <c r="J36" s="66"/>
    </row>
    <row r="37" spans="1:10" s="23" customFormat="1" ht="56.25" customHeight="1" x14ac:dyDescent="0.7">
      <c r="A37" s="28"/>
      <c r="B37" s="45"/>
      <c r="C37" s="45"/>
      <c r="D37" s="45"/>
      <c r="E37" s="45"/>
      <c r="F37" s="45"/>
      <c r="G37" s="21"/>
      <c r="H37" s="22"/>
      <c r="I37" s="64"/>
      <c r="J37" s="66"/>
    </row>
    <row r="38" spans="1:10" ht="16.5" customHeight="1" x14ac:dyDescent="0.7">
      <c r="A38" s="27"/>
      <c r="B38" s="83">
        <f t="array" ref="B38:H38">Days+22+DATE(Calendar3Year,Calendar3MonthOption,1)-WEEKDAY(DATE(Calendar3Year,Calendar3MonthOption,1),WeekdayOption)</f>
        <v>45586</v>
      </c>
      <c r="C38" s="13">
        <v>45587</v>
      </c>
      <c r="D38" s="13">
        <v>45588</v>
      </c>
      <c r="E38" s="13">
        <v>45589</v>
      </c>
      <c r="F38" s="13">
        <v>45590</v>
      </c>
      <c r="G38" s="6">
        <v>45591</v>
      </c>
      <c r="H38" s="7">
        <v>45592</v>
      </c>
      <c r="I38" s="64"/>
      <c r="J38" s="66"/>
    </row>
    <row r="39" spans="1:10" s="23" customFormat="1" ht="56.25" customHeight="1" x14ac:dyDescent="0.7">
      <c r="A39" s="28"/>
      <c r="B39" s="55"/>
      <c r="C39" s="55"/>
      <c r="D39" s="55"/>
      <c r="E39" s="55" t="s">
        <v>35</v>
      </c>
      <c r="F39" s="54"/>
      <c r="G39" s="21"/>
      <c r="H39" s="22"/>
      <c r="I39" s="64"/>
      <c r="J39" s="66"/>
    </row>
    <row r="40" spans="1:10" ht="16.5" customHeight="1" x14ac:dyDescent="0.7">
      <c r="A40" s="27"/>
      <c r="B40" s="11">
        <f t="array" ref="B40:H40">Days+29+DATE(Calendar3Year,Calendar3MonthOption,1)-WEEKDAY(DATE(Calendar3Year,Calendar3MonthOption,1),WeekdayOption)</f>
        <v>45593</v>
      </c>
      <c r="C40" s="6">
        <v>45594</v>
      </c>
      <c r="D40" s="6">
        <v>45595</v>
      </c>
      <c r="E40" s="6">
        <v>45596</v>
      </c>
      <c r="F40" s="6">
        <v>45597</v>
      </c>
      <c r="G40" s="6">
        <v>45598</v>
      </c>
      <c r="H40" s="7">
        <v>45599</v>
      </c>
      <c r="I40" s="64"/>
      <c r="J40" s="66"/>
    </row>
    <row r="41" spans="1:10" s="23" customFormat="1" ht="57" customHeight="1" x14ac:dyDescent="0.7">
      <c r="A41" s="28"/>
      <c r="B41" s="55"/>
      <c r="C41" s="55"/>
      <c r="D41" s="55" t="s">
        <v>6</v>
      </c>
      <c r="E41" s="63" t="s">
        <v>36</v>
      </c>
      <c r="F41" s="55" t="s">
        <v>18</v>
      </c>
      <c r="G41" s="21"/>
      <c r="H41" s="22"/>
      <c r="I41" s="64"/>
      <c r="J41" s="66"/>
    </row>
    <row r="42" spans="1:10" ht="16.5" customHeight="1" x14ac:dyDescent="0.7">
      <c r="A42" s="27"/>
      <c r="B42" s="11">
        <f t="array" ref="B42:C42">Days+36+DATE(Calendar3Year,Calendar3MonthOption,1)-WEEKDAY(DATE(Calendar3Year,Calendar3MonthOption,1),WeekdayOption)</f>
        <v>45600</v>
      </c>
      <c r="C42" s="6">
        <v>45601</v>
      </c>
      <c r="D42" s="73" t="s">
        <v>0</v>
      </c>
      <c r="E42" s="73"/>
      <c r="F42" s="73"/>
      <c r="G42" s="73"/>
      <c r="H42" s="74"/>
      <c r="I42" s="64"/>
      <c r="J42" s="66"/>
    </row>
    <row r="43" spans="1:10" ht="63.75" customHeight="1" thickBot="1" x14ac:dyDescent="0.75">
      <c r="A43" s="29"/>
      <c r="B43" s="56"/>
      <c r="C43" s="56"/>
      <c r="D43" s="75"/>
      <c r="E43" s="75"/>
      <c r="F43" s="75"/>
      <c r="G43" s="75"/>
      <c r="H43" s="76"/>
      <c r="I43" s="65"/>
      <c r="J43" s="67"/>
    </row>
    <row r="44" spans="1:10" s="3" customFormat="1" ht="54" customHeight="1" x14ac:dyDescent="0.7">
      <c r="A44" s="30"/>
      <c r="B44" s="48">
        <f>YEAR(DATE(Calendar3Year,Calendar3MonthOption+1,1))</f>
        <v>2024</v>
      </c>
      <c r="C44" s="72" t="str">
        <f>TEXT(DATE(Calendar3Year,Calendar3MonthOption+1,1),"mmmm")</f>
        <v>November</v>
      </c>
      <c r="D44" s="72"/>
      <c r="E44" s="72"/>
      <c r="F44" s="70"/>
      <c r="G44" s="70"/>
      <c r="H44" s="70"/>
      <c r="I44" s="70"/>
      <c r="J44" s="71"/>
    </row>
    <row r="45" spans="1:10" ht="14.25" customHeight="1" x14ac:dyDescent="0.7">
      <c r="A45" s="27"/>
      <c r="B45" s="36" t="str">
        <f>UPPER(TEXT(B46,"dddd"))</f>
        <v>MONDAY</v>
      </c>
      <c r="C45" s="37" t="str">
        <f t="shared" ref="C45" si="8">UPPER(TEXT(C46,"dddd"))</f>
        <v>TUESDAY</v>
      </c>
      <c r="D45" s="38" t="str">
        <f t="shared" ref="D45" si="9">UPPER(TEXT(D46,"dddd"))</f>
        <v>WEDNESDAY</v>
      </c>
      <c r="E45" s="37" t="str">
        <f t="shared" ref="E45" si="10">UPPER(TEXT(E46,"dddd"))</f>
        <v>THURSDAY</v>
      </c>
      <c r="F45" s="38" t="str">
        <f t="shared" ref="F45" si="11">UPPER(TEXT(F46,"dddd"))</f>
        <v>FRIDAY</v>
      </c>
      <c r="G45" s="40" t="str">
        <f t="shared" ref="G45" si="12">UPPER(TEXT(G46,"dddd"))</f>
        <v>SATURDAY</v>
      </c>
      <c r="H45" s="49" t="str">
        <f t="shared" ref="H45" si="13">UPPER(TEXT(H46,"dddd"))</f>
        <v>SUNDAY</v>
      </c>
      <c r="I45" s="64"/>
      <c r="J45" s="66" t="s">
        <v>41</v>
      </c>
    </row>
    <row r="46" spans="1:10" ht="16.5" customHeight="1" x14ac:dyDescent="0.7">
      <c r="A46" s="27"/>
      <c r="B46" s="11">
        <f t="array" ref="B46:H46">Days+1+DATE(Calendar4Year,Calendar4MonthOption,1)-WEEKDAY(DATE(Calendar4Year,Calendar4MonthOption,1),WeekdayOption)</f>
        <v>45593</v>
      </c>
      <c r="C46" s="6">
        <v>45594</v>
      </c>
      <c r="D46" s="6">
        <v>45595</v>
      </c>
      <c r="E46" s="6">
        <v>45596</v>
      </c>
      <c r="F46" s="6">
        <v>45597</v>
      </c>
      <c r="G46" s="6">
        <v>45598</v>
      </c>
      <c r="H46" s="12">
        <v>45599</v>
      </c>
      <c r="I46" s="64"/>
      <c r="J46" s="66"/>
    </row>
    <row r="47" spans="1:10" s="23" customFormat="1" ht="56.25" customHeight="1" x14ac:dyDescent="0.7">
      <c r="A47" s="28"/>
      <c r="B47" s="55"/>
      <c r="C47" s="55"/>
      <c r="D47" s="54"/>
      <c r="E47" s="54"/>
      <c r="F47" s="55" t="s">
        <v>18</v>
      </c>
      <c r="G47" s="21"/>
      <c r="H47" s="22"/>
      <c r="I47" s="64"/>
      <c r="J47" s="66"/>
    </row>
    <row r="48" spans="1:10" ht="16.5" customHeight="1" x14ac:dyDescent="0.7">
      <c r="A48" s="27"/>
      <c r="B48" s="11">
        <f t="array" ref="B48:H48">Days+8+DATE(Calendar4Year,Calendar4MonthOption,1)-WEEKDAY(DATE(Calendar4Year,Calendar4MonthOption,1),WeekdayOption)</f>
        <v>45600</v>
      </c>
      <c r="C48" s="6">
        <v>45601</v>
      </c>
      <c r="D48" s="6">
        <v>45602</v>
      </c>
      <c r="E48" s="6">
        <v>45603</v>
      </c>
      <c r="F48" s="6">
        <v>45604</v>
      </c>
      <c r="G48" s="6">
        <v>45605</v>
      </c>
      <c r="H48" s="7">
        <v>45606</v>
      </c>
      <c r="I48" s="64"/>
      <c r="J48" s="66"/>
    </row>
    <row r="49" spans="1:10" s="23" customFormat="1" ht="56.25" customHeight="1" x14ac:dyDescent="0.7">
      <c r="A49" s="28"/>
      <c r="B49" s="55"/>
      <c r="C49" s="55"/>
      <c r="D49" s="55"/>
      <c r="E49" s="55" t="s">
        <v>38</v>
      </c>
      <c r="F49" s="54"/>
      <c r="G49" s="21"/>
      <c r="H49" s="24"/>
      <c r="I49" s="64"/>
      <c r="J49" s="66"/>
    </row>
    <row r="50" spans="1:10" ht="16.5" customHeight="1" x14ac:dyDescent="0.7">
      <c r="A50" s="27"/>
      <c r="B50" s="11">
        <f t="array" ref="B50:H50">Days+15+DATE(Calendar4Year,Calendar4MonthOption,1)-WEEKDAY(DATE(Calendar4Year,Calendar4MonthOption,1),WeekdayOption)</f>
        <v>45607</v>
      </c>
      <c r="C50" s="6">
        <v>45608</v>
      </c>
      <c r="D50" s="6">
        <v>45609</v>
      </c>
      <c r="E50" s="6">
        <v>45610</v>
      </c>
      <c r="F50" s="6">
        <v>45611</v>
      </c>
      <c r="G50" s="6">
        <v>45612</v>
      </c>
      <c r="H50" s="7">
        <v>45613</v>
      </c>
      <c r="I50" s="64"/>
      <c r="J50" s="66"/>
    </row>
    <row r="51" spans="1:10" s="23" customFormat="1" ht="56.25" customHeight="1" x14ac:dyDescent="0.7">
      <c r="A51" s="28"/>
      <c r="B51" s="55" t="s">
        <v>17</v>
      </c>
      <c r="C51" s="55"/>
      <c r="D51" s="55" t="s">
        <v>6</v>
      </c>
      <c r="E51" s="55" t="s">
        <v>39</v>
      </c>
      <c r="F51" s="55"/>
      <c r="G51" s="21"/>
      <c r="H51" s="22"/>
      <c r="I51" s="64"/>
      <c r="J51" s="66"/>
    </row>
    <row r="52" spans="1:10" ht="16.5" customHeight="1" x14ac:dyDescent="0.7">
      <c r="A52" s="27"/>
      <c r="B52" s="11">
        <f t="array" ref="B52:H52">Days+22+DATE(Calendar4Year,Calendar4MonthOption,1)-WEEKDAY(DATE(Calendar4Year,Calendar4MonthOption,1),WeekdayOption)</f>
        <v>45614</v>
      </c>
      <c r="C52" s="6">
        <v>45615</v>
      </c>
      <c r="D52" s="6">
        <v>45616</v>
      </c>
      <c r="E52" s="6">
        <v>45617</v>
      </c>
      <c r="F52" s="6">
        <v>45618</v>
      </c>
      <c r="G52" s="6">
        <v>45619</v>
      </c>
      <c r="H52" s="7">
        <v>45620</v>
      </c>
      <c r="I52" s="64"/>
      <c r="J52" s="66"/>
    </row>
    <row r="53" spans="1:10" s="23" customFormat="1" ht="56.25" customHeight="1" x14ac:dyDescent="0.7">
      <c r="A53" s="28"/>
      <c r="B53" s="55"/>
      <c r="C53" s="55"/>
      <c r="D53" s="55"/>
      <c r="E53" s="55" t="s">
        <v>40</v>
      </c>
      <c r="F53" s="55"/>
      <c r="G53" s="21"/>
      <c r="H53" s="22"/>
      <c r="I53" s="64"/>
      <c r="J53" s="66"/>
    </row>
    <row r="54" spans="1:10" ht="16.5" customHeight="1" x14ac:dyDescent="0.7">
      <c r="A54" s="27"/>
      <c r="B54" s="11">
        <f t="array" ref="B54:H54">Days+29+DATE(Calendar4Year,Calendar4MonthOption,1)-WEEKDAY(DATE(Calendar4Year,Calendar4MonthOption,1),WeekdayOption)</f>
        <v>45621</v>
      </c>
      <c r="C54" s="6">
        <v>45622</v>
      </c>
      <c r="D54" s="6">
        <v>45623</v>
      </c>
      <c r="E54" s="6">
        <v>45624</v>
      </c>
      <c r="F54" s="6">
        <v>45625</v>
      </c>
      <c r="G54" s="6">
        <v>45626</v>
      </c>
      <c r="H54" s="7">
        <v>45627</v>
      </c>
      <c r="I54" s="64"/>
      <c r="J54" s="66"/>
    </row>
    <row r="55" spans="1:10" s="23" customFormat="1" ht="57" customHeight="1" x14ac:dyDescent="0.7">
      <c r="A55" s="28"/>
      <c r="B55" s="55" t="s">
        <v>9</v>
      </c>
      <c r="C55" s="55" t="s">
        <v>9</v>
      </c>
      <c r="D55" s="55" t="s">
        <v>9</v>
      </c>
      <c r="E55" s="55" t="s">
        <v>9</v>
      </c>
      <c r="F55" s="55" t="s">
        <v>9</v>
      </c>
      <c r="G55" s="21"/>
      <c r="H55" s="22"/>
      <c r="I55" s="64"/>
      <c r="J55" s="66"/>
    </row>
    <row r="56" spans="1:10" ht="16.5" customHeight="1" x14ac:dyDescent="0.7">
      <c r="A56" s="27"/>
      <c r="B56" s="11">
        <f t="array" ref="B56:C56">Days+36+DATE(Calendar4Year,Calendar4MonthOption,1)-WEEKDAY(DATE(Calendar4Year,Calendar4MonthOption,1),WeekdayOption)</f>
        <v>45628</v>
      </c>
      <c r="C56" s="6">
        <v>45629</v>
      </c>
      <c r="D56" s="73" t="s">
        <v>0</v>
      </c>
      <c r="E56" s="73"/>
      <c r="F56" s="73"/>
      <c r="G56" s="73"/>
      <c r="H56" s="74"/>
      <c r="I56" s="64"/>
      <c r="J56" s="66"/>
    </row>
    <row r="57" spans="1:10" ht="63.75" customHeight="1" thickBot="1" x14ac:dyDescent="0.75">
      <c r="A57" s="29"/>
      <c r="B57" s="46"/>
      <c r="C57" s="47"/>
      <c r="D57" s="75"/>
      <c r="E57" s="75"/>
      <c r="F57" s="75"/>
      <c r="G57" s="75"/>
      <c r="H57" s="76"/>
      <c r="I57" s="65"/>
      <c r="J57" s="67"/>
    </row>
    <row r="58" spans="1:10" s="3" customFormat="1" ht="54" customHeight="1" x14ac:dyDescent="0.7">
      <c r="A58" s="30"/>
      <c r="B58" s="48">
        <f>YEAR(DATE(Calendar4Year,Calendar4MonthOption+1,1))</f>
        <v>2024</v>
      </c>
      <c r="C58" s="72" t="str">
        <f>TEXT(DATE(Calendar4Year,Calendar4MonthOption+1,1),"mmmm")</f>
        <v>December</v>
      </c>
      <c r="D58" s="72"/>
      <c r="E58" s="72"/>
      <c r="F58" s="70"/>
      <c r="G58" s="70"/>
      <c r="H58" s="70"/>
      <c r="I58" s="70"/>
      <c r="J58" s="71"/>
    </row>
    <row r="59" spans="1:10" ht="14.25" customHeight="1" x14ac:dyDescent="0.7">
      <c r="A59" s="27"/>
      <c r="B59" s="36" t="str">
        <f>UPPER(TEXT(B60,"dddd"))</f>
        <v>MONDAY</v>
      </c>
      <c r="C59" s="37" t="str">
        <f t="shared" ref="C59" si="14">UPPER(TEXT(C60,"dddd"))</f>
        <v>TUESDAY</v>
      </c>
      <c r="D59" s="38" t="str">
        <f t="shared" ref="D59" si="15">UPPER(TEXT(D60,"dddd"))</f>
        <v>WEDNESDAY</v>
      </c>
      <c r="E59" s="37" t="str">
        <f t="shared" ref="E59" si="16">UPPER(TEXT(E60,"dddd"))</f>
        <v>THURSDAY</v>
      </c>
      <c r="F59" s="38" t="str">
        <f t="shared" ref="F59" si="17">UPPER(TEXT(F60,"dddd"))</f>
        <v>FRIDAY</v>
      </c>
      <c r="G59" s="40" t="str">
        <f t="shared" ref="G59" si="18">UPPER(TEXT(G60,"dddd"))</f>
        <v>SATURDAY</v>
      </c>
      <c r="H59" s="49" t="str">
        <f t="shared" ref="H59" si="19">UPPER(TEXT(H60,"dddd"))</f>
        <v>SUNDAY</v>
      </c>
      <c r="I59" s="64"/>
      <c r="J59" s="66" t="s">
        <v>42</v>
      </c>
    </row>
    <row r="60" spans="1:10" ht="16.5" customHeight="1" x14ac:dyDescent="0.7">
      <c r="A60" s="27"/>
      <c r="B60" s="11">
        <f t="array" ref="B60:H60">Days+1+DATE(Calendar5Year,Calendar5MonthOption,1)-WEEKDAY(DATE(Calendar5Year,Calendar5MonthOption,1),WeekdayOption)</f>
        <v>45621</v>
      </c>
      <c r="C60" s="6">
        <v>45622</v>
      </c>
      <c r="D60" s="6">
        <v>45623</v>
      </c>
      <c r="E60" s="6">
        <v>45624</v>
      </c>
      <c r="F60" s="6">
        <v>45625</v>
      </c>
      <c r="G60" s="6">
        <v>45626</v>
      </c>
      <c r="H60" s="12">
        <v>45627</v>
      </c>
      <c r="I60" s="64"/>
      <c r="J60" s="66"/>
    </row>
    <row r="61" spans="1:10" ht="56.25" customHeight="1" x14ac:dyDescent="0.7">
      <c r="A61" s="27"/>
      <c r="B61" s="51"/>
      <c r="C61" s="51"/>
      <c r="D61" s="51"/>
      <c r="E61" s="51"/>
      <c r="F61" s="51"/>
      <c r="G61" s="8"/>
      <c r="H61" s="9"/>
      <c r="I61" s="64"/>
      <c r="J61" s="66"/>
    </row>
    <row r="62" spans="1:10" ht="16.5" customHeight="1" x14ac:dyDescent="0.7">
      <c r="A62" s="27"/>
      <c r="B62" s="11">
        <f t="array" ref="B62:H62">Days+8+DATE(Calendar5Year,Calendar5MonthOption,1)-WEEKDAY(DATE(Calendar5Year,Calendar5MonthOption,1),WeekdayOption)</f>
        <v>45628</v>
      </c>
      <c r="C62" s="6">
        <v>45629</v>
      </c>
      <c r="D62" s="6">
        <v>45630</v>
      </c>
      <c r="E62" s="6">
        <v>45631</v>
      </c>
      <c r="F62" s="6">
        <v>45632</v>
      </c>
      <c r="G62" s="6">
        <v>45633</v>
      </c>
      <c r="H62" s="7">
        <v>45634</v>
      </c>
      <c r="I62" s="64"/>
      <c r="J62" s="66"/>
    </row>
    <row r="63" spans="1:10" ht="56.25" customHeight="1" x14ac:dyDescent="0.7">
      <c r="A63" s="27"/>
      <c r="B63" s="51"/>
      <c r="C63" s="51"/>
      <c r="D63" s="45" t="s">
        <v>6</v>
      </c>
      <c r="E63" s="45" t="s">
        <v>4</v>
      </c>
      <c r="F63" s="51"/>
      <c r="G63" s="8"/>
      <c r="H63" s="10"/>
      <c r="I63" s="64"/>
      <c r="J63" s="66"/>
    </row>
    <row r="64" spans="1:10" ht="16.5" customHeight="1" x14ac:dyDescent="0.7">
      <c r="A64" s="27"/>
      <c r="B64" s="11">
        <f t="array" ref="B64:H64">Days+15+DATE(Calendar5Year,Calendar5MonthOption,1)-WEEKDAY(DATE(Calendar5Year,Calendar5MonthOption,1),WeekdayOption)</f>
        <v>45635</v>
      </c>
      <c r="C64" s="6">
        <v>45636</v>
      </c>
      <c r="D64" s="6">
        <v>45637</v>
      </c>
      <c r="E64" s="6">
        <v>45638</v>
      </c>
      <c r="F64" s="6">
        <v>45639</v>
      </c>
      <c r="G64" s="6">
        <v>45640</v>
      </c>
      <c r="H64" s="7">
        <v>45641</v>
      </c>
      <c r="I64" s="64"/>
      <c r="J64" s="66"/>
    </row>
    <row r="65" spans="1:10" s="23" customFormat="1" ht="56.25" customHeight="1" x14ac:dyDescent="0.7">
      <c r="A65" s="28"/>
      <c r="B65" s="45"/>
      <c r="C65" s="45"/>
      <c r="D65" s="45"/>
      <c r="E65" s="45"/>
      <c r="F65" s="45"/>
      <c r="G65" s="21"/>
      <c r="H65" s="22"/>
      <c r="I65" s="64"/>
      <c r="J65" s="66"/>
    </row>
    <row r="66" spans="1:10" ht="16.5" customHeight="1" x14ac:dyDescent="0.7">
      <c r="A66" s="27"/>
      <c r="B66" s="11">
        <f t="array" ref="B66:H66">Days+22+DATE(Calendar5Year,Calendar5MonthOption,1)-WEEKDAY(DATE(Calendar5Year,Calendar5MonthOption,1),WeekdayOption)</f>
        <v>45642</v>
      </c>
      <c r="C66" s="6">
        <v>45643</v>
      </c>
      <c r="D66" s="6">
        <v>45644</v>
      </c>
      <c r="E66" s="6">
        <v>45645</v>
      </c>
      <c r="F66" s="6">
        <v>45646</v>
      </c>
      <c r="G66" s="6">
        <v>45647</v>
      </c>
      <c r="H66" s="7">
        <v>45648</v>
      </c>
      <c r="I66" s="64"/>
      <c r="J66" s="66"/>
    </row>
    <row r="67" spans="1:10" s="23" customFormat="1" ht="56.25" customHeight="1" x14ac:dyDescent="0.7">
      <c r="A67" s="28"/>
      <c r="B67" s="45"/>
      <c r="C67" s="45" t="s">
        <v>10</v>
      </c>
      <c r="D67" s="45" t="s">
        <v>10</v>
      </c>
      <c r="E67" s="45" t="s">
        <v>10</v>
      </c>
      <c r="F67" s="45" t="s">
        <v>10</v>
      </c>
      <c r="G67" s="21"/>
      <c r="H67" s="22"/>
      <c r="I67" s="64"/>
      <c r="J67" s="66"/>
    </row>
    <row r="68" spans="1:10" ht="16.5" customHeight="1" x14ac:dyDescent="0.7">
      <c r="A68" s="27"/>
      <c r="B68" s="11">
        <f t="array" ref="B68:H68">Days+29+DATE(Calendar5Year,Calendar5MonthOption,1)-WEEKDAY(DATE(Calendar5Year,Calendar5MonthOption,1),WeekdayOption)</f>
        <v>45649</v>
      </c>
      <c r="C68" s="6">
        <v>45650</v>
      </c>
      <c r="D68" s="6">
        <v>45651</v>
      </c>
      <c r="E68" s="6">
        <v>45652</v>
      </c>
      <c r="F68" s="6">
        <v>45653</v>
      </c>
      <c r="G68" s="6">
        <v>45654</v>
      </c>
      <c r="H68" s="7">
        <v>45655</v>
      </c>
      <c r="I68" s="64"/>
      <c r="J68" s="66"/>
    </row>
    <row r="69" spans="1:10" s="23" customFormat="1" ht="57" customHeight="1" x14ac:dyDescent="0.7">
      <c r="A69" s="28"/>
      <c r="B69" s="45" t="s">
        <v>11</v>
      </c>
      <c r="C69" s="45" t="s">
        <v>11</v>
      </c>
      <c r="D69" s="45" t="s">
        <v>11</v>
      </c>
      <c r="E69" s="45" t="s">
        <v>11</v>
      </c>
      <c r="F69" s="45" t="s">
        <v>11</v>
      </c>
      <c r="G69" s="21"/>
      <c r="H69" s="22"/>
      <c r="I69" s="64"/>
      <c r="J69" s="66"/>
    </row>
    <row r="70" spans="1:10" ht="16.5" customHeight="1" x14ac:dyDescent="0.7">
      <c r="A70" s="27"/>
      <c r="B70" s="11">
        <f t="array" ref="B70:C70">Days+36+DATE(Calendar5Year,Calendar5MonthOption,1)-WEEKDAY(DATE(Calendar5Year,Calendar5MonthOption,1),WeekdayOption)</f>
        <v>45656</v>
      </c>
      <c r="C70" s="6">
        <v>45657</v>
      </c>
      <c r="D70" s="73" t="s">
        <v>0</v>
      </c>
      <c r="E70" s="73"/>
      <c r="F70" s="73"/>
      <c r="G70" s="73"/>
      <c r="H70" s="74"/>
      <c r="I70" s="64"/>
      <c r="J70" s="66"/>
    </row>
    <row r="71" spans="1:10" s="23" customFormat="1" ht="63.75" customHeight="1" thickBot="1" x14ac:dyDescent="0.75">
      <c r="A71" s="31"/>
      <c r="B71" s="57" t="s">
        <v>11</v>
      </c>
      <c r="C71" s="45" t="s">
        <v>11</v>
      </c>
      <c r="D71" s="77"/>
      <c r="E71" s="77"/>
      <c r="F71" s="77"/>
      <c r="G71" s="77"/>
      <c r="H71" s="78"/>
      <c r="I71" s="65"/>
      <c r="J71" s="67"/>
    </row>
    <row r="72" spans="1:10" s="3" customFormat="1" ht="54" customHeight="1" x14ac:dyDescent="0.7">
      <c r="A72" s="30"/>
      <c r="B72" s="48">
        <f>YEAR(DATE(Calendar5Year,Calendar5MonthOption+1,1))</f>
        <v>2025</v>
      </c>
      <c r="C72" s="72" t="str">
        <f>TEXT(DATE(Calendar5Year,Calendar5MonthOption+1,1),"mmmm")</f>
        <v>January</v>
      </c>
      <c r="D72" s="72"/>
      <c r="E72" s="72"/>
      <c r="F72" s="70"/>
      <c r="G72" s="70"/>
      <c r="H72" s="70"/>
      <c r="I72" s="70"/>
      <c r="J72" s="71"/>
    </row>
    <row r="73" spans="1:10" ht="14.25" customHeight="1" x14ac:dyDescent="0.7">
      <c r="A73" s="27"/>
      <c r="B73" s="36" t="str">
        <f>UPPER(TEXT(B74,"dddd"))</f>
        <v>MONDAY</v>
      </c>
      <c r="C73" s="37" t="str">
        <f t="shared" ref="C73" si="20">UPPER(TEXT(C74,"dddd"))</f>
        <v>TUESDAY</v>
      </c>
      <c r="D73" s="38" t="str">
        <f t="shared" ref="D73" si="21">UPPER(TEXT(D74,"dddd"))</f>
        <v>WEDNESDAY</v>
      </c>
      <c r="E73" s="37" t="str">
        <f t="shared" ref="E73" si="22">UPPER(TEXT(E74,"dddd"))</f>
        <v>THURSDAY</v>
      </c>
      <c r="F73" s="38" t="str">
        <f t="shared" ref="F73" si="23">UPPER(TEXT(F74,"dddd"))</f>
        <v>FRIDAY</v>
      </c>
      <c r="G73" s="40" t="str">
        <f t="shared" ref="G73" si="24">UPPER(TEXT(G74,"dddd"))</f>
        <v>SATURDAY</v>
      </c>
      <c r="H73" s="49" t="str">
        <f t="shared" ref="H73" si="25">UPPER(TEXT(H74,"dddd"))</f>
        <v>SUNDAY</v>
      </c>
      <c r="I73" s="64"/>
      <c r="J73" s="66" t="s">
        <v>48</v>
      </c>
    </row>
    <row r="74" spans="1:10" ht="16.5" customHeight="1" x14ac:dyDescent="0.7">
      <c r="A74" s="27"/>
      <c r="B74" s="11">
        <f t="array" ref="B74:H74">Days+1+DATE(Calendar6Year,Calendar6MonthOption,1)-WEEKDAY(DATE(Calendar6Year,Calendar6MonthOption,1),WeekdayOption)</f>
        <v>45656</v>
      </c>
      <c r="C74" s="6">
        <v>45657</v>
      </c>
      <c r="D74" s="6">
        <v>45658</v>
      </c>
      <c r="E74" s="6">
        <v>45659</v>
      </c>
      <c r="F74" s="6">
        <v>45660</v>
      </c>
      <c r="G74" s="6">
        <v>45661</v>
      </c>
      <c r="H74" s="12">
        <v>45662</v>
      </c>
      <c r="I74" s="64"/>
      <c r="J74" s="66"/>
    </row>
    <row r="75" spans="1:10" s="23" customFormat="1" ht="56.25" customHeight="1" x14ac:dyDescent="0.7">
      <c r="A75" s="28"/>
      <c r="B75" s="45" t="s">
        <v>11</v>
      </c>
      <c r="C75" s="45" t="s">
        <v>11</v>
      </c>
      <c r="D75" s="45" t="s">
        <v>11</v>
      </c>
      <c r="E75" s="45" t="s">
        <v>11</v>
      </c>
      <c r="F75" s="45" t="s">
        <v>11</v>
      </c>
      <c r="G75" s="21"/>
      <c r="H75" s="22"/>
      <c r="I75" s="64"/>
      <c r="J75" s="66"/>
    </row>
    <row r="76" spans="1:10" ht="16.5" customHeight="1" x14ac:dyDescent="0.7">
      <c r="A76" s="27"/>
      <c r="B76" s="11">
        <f t="array" ref="B76:H76">Days+8+DATE(Calendar6Year,Calendar6MonthOption,1)-WEEKDAY(DATE(Calendar6Year,Calendar6MonthOption,1),WeekdayOption)</f>
        <v>45663</v>
      </c>
      <c r="C76" s="6">
        <v>45664</v>
      </c>
      <c r="D76" s="6">
        <v>45665</v>
      </c>
      <c r="E76" s="6">
        <v>45666</v>
      </c>
      <c r="F76" s="6">
        <v>45667</v>
      </c>
      <c r="G76" s="6">
        <v>45668</v>
      </c>
      <c r="H76" s="7">
        <v>45669</v>
      </c>
      <c r="I76" s="64"/>
      <c r="J76" s="66"/>
    </row>
    <row r="77" spans="1:10" s="23" customFormat="1" ht="56.25" customHeight="1" x14ac:dyDescent="0.7">
      <c r="A77" s="28"/>
      <c r="B77" s="45" t="s">
        <v>17</v>
      </c>
      <c r="C77" s="45" t="s">
        <v>17</v>
      </c>
      <c r="D77" s="53" t="s">
        <v>24</v>
      </c>
      <c r="E77" s="53"/>
      <c r="F77" s="53"/>
      <c r="G77" s="21"/>
      <c r="H77" s="24"/>
      <c r="I77" s="64"/>
      <c r="J77" s="66"/>
    </row>
    <row r="78" spans="1:10" ht="16.5" customHeight="1" x14ac:dyDescent="0.7">
      <c r="A78" s="27"/>
      <c r="B78" s="11">
        <f t="array" ref="B78:H78">Days+15+DATE(Calendar6Year,Calendar6MonthOption,1)-WEEKDAY(DATE(Calendar6Year,Calendar6MonthOption,1),WeekdayOption)</f>
        <v>45670</v>
      </c>
      <c r="C78" s="6">
        <v>45671</v>
      </c>
      <c r="D78" s="6">
        <v>45672</v>
      </c>
      <c r="E78" s="6">
        <v>45673</v>
      </c>
      <c r="F78" s="6">
        <v>45674</v>
      </c>
      <c r="G78" s="6">
        <v>45675</v>
      </c>
      <c r="H78" s="7">
        <v>45676</v>
      </c>
      <c r="I78" s="64"/>
      <c r="J78" s="66"/>
    </row>
    <row r="79" spans="1:10" s="23" customFormat="1" ht="56.25" customHeight="1" x14ac:dyDescent="0.7">
      <c r="A79" s="28"/>
      <c r="B79" s="45"/>
      <c r="C79" s="45"/>
      <c r="D79" s="53"/>
      <c r="E79" s="53"/>
      <c r="F79" s="53"/>
      <c r="G79" s="21"/>
      <c r="H79" s="22"/>
      <c r="I79" s="64"/>
      <c r="J79" s="66"/>
    </row>
    <row r="80" spans="1:10" ht="16.5" customHeight="1" x14ac:dyDescent="0.7">
      <c r="A80" s="27"/>
      <c r="B80" s="11">
        <f t="array" ref="B80:H80">Days+22+DATE(Calendar6Year,Calendar6MonthOption,1)-WEEKDAY(DATE(Calendar6Year,Calendar6MonthOption,1),WeekdayOption)</f>
        <v>45677</v>
      </c>
      <c r="C80" s="6">
        <v>45678</v>
      </c>
      <c r="D80" s="6">
        <v>45679</v>
      </c>
      <c r="E80" s="6">
        <v>45680</v>
      </c>
      <c r="F80" s="6">
        <v>45681</v>
      </c>
      <c r="G80" s="6">
        <v>45682</v>
      </c>
      <c r="H80" s="7">
        <v>45683</v>
      </c>
      <c r="I80" s="64"/>
      <c r="J80" s="66"/>
    </row>
    <row r="81" spans="1:10" s="23" customFormat="1" ht="56.25" customHeight="1" x14ac:dyDescent="0.7">
      <c r="A81" s="28"/>
      <c r="B81" s="45" t="s">
        <v>12</v>
      </c>
      <c r="C81" s="53"/>
      <c r="D81" s="53"/>
      <c r="E81" s="53"/>
      <c r="F81" s="53"/>
      <c r="G81" s="21"/>
      <c r="H81" s="22"/>
      <c r="I81" s="64"/>
      <c r="J81" s="66"/>
    </row>
    <row r="82" spans="1:10" ht="16.5" customHeight="1" x14ac:dyDescent="0.7">
      <c r="A82" s="27"/>
      <c r="B82" s="11">
        <f t="array" ref="B82:H82">Days+29+DATE(Calendar6Year,Calendar6MonthOption,1)-WEEKDAY(DATE(Calendar6Year,Calendar6MonthOption,1),WeekdayOption)</f>
        <v>45684</v>
      </c>
      <c r="C82" s="6">
        <v>45685</v>
      </c>
      <c r="D82" s="6">
        <v>45686</v>
      </c>
      <c r="E82" s="6">
        <v>45687</v>
      </c>
      <c r="F82" s="6">
        <v>45688</v>
      </c>
      <c r="G82" s="6">
        <v>45689</v>
      </c>
      <c r="H82" s="7">
        <v>45690</v>
      </c>
      <c r="I82" s="64"/>
      <c r="J82" s="66"/>
    </row>
    <row r="83" spans="1:10" s="23" customFormat="1" ht="57" customHeight="1" x14ac:dyDescent="0.7">
      <c r="A83" s="28"/>
      <c r="B83" s="45"/>
      <c r="C83" s="45"/>
      <c r="D83" s="45" t="s">
        <v>47</v>
      </c>
      <c r="E83" s="45" t="s">
        <v>6</v>
      </c>
      <c r="F83" s="45" t="s">
        <v>4</v>
      </c>
      <c r="G83" s="21"/>
      <c r="H83" s="22"/>
      <c r="I83" s="64"/>
      <c r="J83" s="66"/>
    </row>
    <row r="84" spans="1:10" ht="16.5" customHeight="1" x14ac:dyDescent="0.7">
      <c r="A84" s="27"/>
      <c r="B84" s="11">
        <f t="array" ref="B84:C84">Days+36+DATE(Calendar6Year,Calendar6MonthOption,1)-WEEKDAY(DATE(Calendar6Year,Calendar6MonthOption,1),WeekdayOption)</f>
        <v>45691</v>
      </c>
      <c r="C84" s="6">
        <v>45692</v>
      </c>
      <c r="D84" s="73" t="s">
        <v>0</v>
      </c>
      <c r="E84" s="73"/>
      <c r="F84" s="73"/>
      <c r="G84" s="73"/>
      <c r="H84" s="74"/>
      <c r="I84" s="64"/>
      <c r="J84" s="66"/>
    </row>
    <row r="85" spans="1:10" ht="63.75" customHeight="1" thickBot="1" x14ac:dyDescent="0.75">
      <c r="A85" s="29"/>
      <c r="B85" s="47"/>
      <c r="C85" s="47"/>
      <c r="D85" s="75"/>
      <c r="E85" s="75"/>
      <c r="F85" s="75"/>
      <c r="G85" s="75"/>
      <c r="H85" s="76"/>
      <c r="I85" s="65"/>
      <c r="J85" s="67"/>
    </row>
    <row r="86" spans="1:10" s="3" customFormat="1" ht="54" customHeight="1" x14ac:dyDescent="0.7">
      <c r="A86" s="30"/>
      <c r="B86" s="48">
        <f>YEAR(DATE(Calendar6Year,Calendar6MonthOption+1,1))</f>
        <v>2025</v>
      </c>
      <c r="C86" s="72" t="str">
        <f>TEXT(DATE(Calendar6Year,Calendar6MonthOption+1,1),"mmmm")</f>
        <v>February</v>
      </c>
      <c r="D86" s="72"/>
      <c r="E86" s="72"/>
      <c r="F86" s="70"/>
      <c r="G86" s="70"/>
      <c r="H86" s="70"/>
      <c r="I86" s="70"/>
      <c r="J86" s="71"/>
    </row>
    <row r="87" spans="1:10" ht="14.25" customHeight="1" x14ac:dyDescent="0.7">
      <c r="A87" s="27"/>
      <c r="B87" s="36" t="str">
        <f>UPPER(TEXT(B88,"dddd"))</f>
        <v>MONDAY</v>
      </c>
      <c r="C87" s="37" t="str">
        <f t="shared" ref="C87" si="26">UPPER(TEXT(C88,"dddd"))</f>
        <v>TUESDAY</v>
      </c>
      <c r="D87" s="38" t="str">
        <f t="shared" ref="D87" si="27">UPPER(TEXT(D88,"dddd"))</f>
        <v>WEDNESDAY</v>
      </c>
      <c r="E87" s="37" t="str">
        <f t="shared" ref="E87" si="28">UPPER(TEXT(E88,"dddd"))</f>
        <v>THURSDAY</v>
      </c>
      <c r="F87" s="38" t="str">
        <f t="shared" ref="F87" si="29">UPPER(TEXT(F88,"dddd"))</f>
        <v>FRIDAY</v>
      </c>
      <c r="G87" s="40" t="str">
        <f t="shared" ref="G87" si="30">UPPER(TEXT(G88,"dddd"))</f>
        <v>SATURDAY</v>
      </c>
      <c r="H87" s="49" t="str">
        <f t="shared" ref="H87" si="31">UPPER(TEXT(H88,"dddd"))</f>
        <v>SUNDAY</v>
      </c>
      <c r="I87" s="64"/>
      <c r="J87" s="68" t="s">
        <v>43</v>
      </c>
    </row>
    <row r="88" spans="1:10" ht="16.5" customHeight="1" x14ac:dyDescent="0.7">
      <c r="A88" s="27"/>
      <c r="B88" s="11">
        <f t="array" ref="B88:H88">Days+1+DATE(Calendar7Year,Calendar7MonthOption,1)-WEEKDAY(DATE(Calendar7Year,Calendar7MonthOption,1),WeekdayOption)</f>
        <v>45684</v>
      </c>
      <c r="C88" s="6">
        <v>45685</v>
      </c>
      <c r="D88" s="6">
        <v>45686</v>
      </c>
      <c r="E88" s="6">
        <v>45687</v>
      </c>
      <c r="F88" s="6">
        <v>45688</v>
      </c>
      <c r="G88" s="6">
        <v>45689</v>
      </c>
      <c r="H88" s="12">
        <v>45690</v>
      </c>
      <c r="I88" s="64"/>
      <c r="J88" s="68"/>
    </row>
    <row r="89" spans="1:10" ht="56.25" customHeight="1" x14ac:dyDescent="0.7">
      <c r="A89" s="27"/>
      <c r="B89" s="45"/>
      <c r="C89" s="45"/>
      <c r="D89" s="51"/>
      <c r="E89" s="51"/>
      <c r="F89" s="51"/>
      <c r="G89" s="8"/>
      <c r="H89" s="9"/>
      <c r="I89" s="64"/>
      <c r="J89" s="68"/>
    </row>
    <row r="90" spans="1:10" ht="16.5" customHeight="1" x14ac:dyDescent="0.7">
      <c r="A90" s="27"/>
      <c r="B90" s="11">
        <f t="array" ref="B90:H90">Days+8+DATE(Calendar7Year,Calendar7MonthOption,1)-WEEKDAY(DATE(Calendar7Year,Calendar7MonthOption,1),WeekdayOption)</f>
        <v>45691</v>
      </c>
      <c r="C90" s="6">
        <v>45692</v>
      </c>
      <c r="D90" s="6">
        <v>45693</v>
      </c>
      <c r="E90" s="6">
        <v>45694</v>
      </c>
      <c r="F90" s="6">
        <v>45695</v>
      </c>
      <c r="G90" s="6">
        <v>45696</v>
      </c>
      <c r="H90" s="7">
        <v>45697</v>
      </c>
      <c r="I90" s="64"/>
      <c r="J90" s="68"/>
    </row>
    <row r="91" spans="1:10" s="23" customFormat="1" ht="56.25" customHeight="1" x14ac:dyDescent="0.7">
      <c r="A91" s="28"/>
      <c r="B91" s="45" t="s">
        <v>27</v>
      </c>
      <c r="C91" s="45" t="s">
        <v>27</v>
      </c>
      <c r="D91" s="45" t="s">
        <v>27</v>
      </c>
      <c r="E91" s="45" t="s">
        <v>27</v>
      </c>
      <c r="F91" s="45" t="s">
        <v>27</v>
      </c>
      <c r="G91" s="21"/>
      <c r="H91" s="24"/>
      <c r="I91" s="64"/>
      <c r="J91" s="68"/>
    </row>
    <row r="92" spans="1:10" ht="16.5" customHeight="1" x14ac:dyDescent="0.7">
      <c r="A92" s="27"/>
      <c r="B92" s="11">
        <f t="array" ref="B92:H92">Days+15+DATE(Calendar7Year,Calendar7MonthOption,1)-WEEKDAY(DATE(Calendar7Year,Calendar7MonthOption,1),WeekdayOption)</f>
        <v>45698</v>
      </c>
      <c r="C92" s="6">
        <v>45699</v>
      </c>
      <c r="D92" s="6">
        <v>45700</v>
      </c>
      <c r="E92" s="6">
        <v>45701</v>
      </c>
      <c r="F92" s="6">
        <v>45702</v>
      </c>
      <c r="G92" s="6">
        <v>45703</v>
      </c>
      <c r="H92" s="7">
        <v>45704</v>
      </c>
      <c r="I92" s="64"/>
      <c r="J92" s="68"/>
    </row>
    <row r="93" spans="1:10" s="23" customFormat="1" ht="56.25" customHeight="1" x14ac:dyDescent="0.7">
      <c r="A93" s="28"/>
      <c r="B93" s="45"/>
      <c r="C93" s="45"/>
      <c r="D93" s="45"/>
      <c r="E93" s="45"/>
      <c r="F93" s="45" t="s">
        <v>17</v>
      </c>
      <c r="G93" s="21"/>
      <c r="H93" s="22"/>
      <c r="I93" s="64"/>
      <c r="J93" s="68"/>
    </row>
    <row r="94" spans="1:10" ht="16.5" customHeight="1" x14ac:dyDescent="0.7">
      <c r="A94" s="27"/>
      <c r="B94" s="11">
        <f t="array" ref="B94:H94">Days+22+DATE(Calendar7Year,Calendar7MonthOption,1)-WEEKDAY(DATE(Calendar7Year,Calendar7MonthOption,1),WeekdayOption)</f>
        <v>45705</v>
      </c>
      <c r="C94" s="6">
        <v>45706</v>
      </c>
      <c r="D94" s="6">
        <v>45707</v>
      </c>
      <c r="E94" s="6">
        <v>45708</v>
      </c>
      <c r="F94" s="6">
        <v>45709</v>
      </c>
      <c r="G94" s="6">
        <v>45710</v>
      </c>
      <c r="H94" s="7">
        <v>45711</v>
      </c>
      <c r="I94" s="64"/>
      <c r="J94" s="68"/>
    </row>
    <row r="95" spans="1:10" s="23" customFormat="1" ht="56.25" customHeight="1" x14ac:dyDescent="0.7">
      <c r="A95" s="28"/>
      <c r="B95" s="45"/>
      <c r="C95" s="45" t="s">
        <v>17</v>
      </c>
      <c r="D95" s="45" t="s">
        <v>6</v>
      </c>
      <c r="E95" s="45" t="s">
        <v>4</v>
      </c>
      <c r="F95" s="45"/>
      <c r="G95" s="21"/>
      <c r="H95" s="22"/>
      <c r="I95" s="64"/>
      <c r="J95" s="68"/>
    </row>
    <row r="96" spans="1:10" ht="16.5" customHeight="1" x14ac:dyDescent="0.7">
      <c r="A96" s="27"/>
      <c r="B96" s="11">
        <f t="array" ref="B96:H96">Days+29+DATE(Calendar7Year,Calendar7MonthOption,1)-WEEKDAY(DATE(Calendar7Year,Calendar7MonthOption,1),WeekdayOption)</f>
        <v>45712</v>
      </c>
      <c r="C96" s="6">
        <v>45713</v>
      </c>
      <c r="D96" s="6">
        <v>45714</v>
      </c>
      <c r="E96" s="6">
        <v>45715</v>
      </c>
      <c r="F96" s="6">
        <v>45716</v>
      </c>
      <c r="G96" s="6">
        <v>45717</v>
      </c>
      <c r="H96" s="7">
        <v>45718</v>
      </c>
      <c r="I96" s="64"/>
      <c r="J96" s="68"/>
    </row>
    <row r="97" spans="1:10" s="23" customFormat="1" ht="57" customHeight="1" x14ac:dyDescent="0.7">
      <c r="A97" s="28"/>
      <c r="B97" s="45"/>
      <c r="C97" s="53"/>
      <c r="D97" s="45"/>
      <c r="E97" s="45"/>
      <c r="F97" s="53"/>
      <c r="G97" s="21"/>
      <c r="H97" s="22"/>
      <c r="I97" s="64"/>
      <c r="J97" s="68"/>
    </row>
    <row r="98" spans="1:10" ht="16.5" customHeight="1" x14ac:dyDescent="0.7">
      <c r="A98" s="27"/>
      <c r="B98" s="11">
        <f t="array" ref="B98:C98">Days+36+DATE(Calendar7Year,Calendar7MonthOption,1)-WEEKDAY(DATE(Calendar7Year,Calendar7MonthOption,1),WeekdayOption)</f>
        <v>45719</v>
      </c>
      <c r="C98" s="6">
        <v>45720</v>
      </c>
      <c r="D98" s="73" t="s">
        <v>0</v>
      </c>
      <c r="E98" s="73"/>
      <c r="F98" s="73"/>
      <c r="G98" s="73"/>
      <c r="H98" s="74"/>
      <c r="I98" s="64"/>
      <c r="J98" s="68"/>
    </row>
    <row r="99" spans="1:10" ht="63.75" customHeight="1" thickBot="1" x14ac:dyDescent="0.75">
      <c r="A99" s="29"/>
      <c r="B99" s="47"/>
      <c r="C99" s="47"/>
      <c r="D99" s="75" t="s">
        <v>28</v>
      </c>
      <c r="E99" s="75"/>
      <c r="F99" s="75"/>
      <c r="G99" s="75"/>
      <c r="H99" s="76"/>
      <c r="I99" s="65"/>
      <c r="J99" s="69"/>
    </row>
    <row r="100" spans="1:10" s="3" customFormat="1" ht="54" customHeight="1" x14ac:dyDescent="0.7">
      <c r="A100" s="30"/>
      <c r="B100" s="48">
        <f>YEAR(DATE(Calendar7Year,Calendar7MonthOption+1,1))</f>
        <v>2025</v>
      </c>
      <c r="C100" s="72" t="str">
        <f>TEXT(DATE(Calendar7Year,Calendar7MonthOption+1,1),"mmmm")</f>
        <v>March</v>
      </c>
      <c r="D100" s="72"/>
      <c r="E100" s="72"/>
      <c r="F100" s="33"/>
      <c r="G100" s="33"/>
      <c r="H100" s="33"/>
      <c r="I100" s="34"/>
      <c r="J100" s="35"/>
    </row>
    <row r="101" spans="1:10" ht="14.25" customHeight="1" x14ac:dyDescent="0.7">
      <c r="A101" s="27"/>
      <c r="B101" s="36" t="str">
        <f>UPPER(TEXT(B102,"dddd"))</f>
        <v>MONDAY</v>
      </c>
      <c r="C101" s="37" t="str">
        <f t="shared" ref="C101" si="32">UPPER(TEXT(C102,"dddd"))</f>
        <v>TUESDAY</v>
      </c>
      <c r="D101" s="38" t="str">
        <f t="shared" ref="D101" si="33">UPPER(TEXT(D102,"dddd"))</f>
        <v>WEDNESDAY</v>
      </c>
      <c r="E101" s="37" t="str">
        <f t="shared" ref="E101" si="34">UPPER(TEXT(E102,"dddd"))</f>
        <v>THURSDAY</v>
      </c>
      <c r="F101" s="38" t="str">
        <f t="shared" ref="F101" si="35">UPPER(TEXT(F102,"dddd"))</f>
        <v>FRIDAY</v>
      </c>
      <c r="G101" s="40" t="str">
        <f t="shared" ref="G101" si="36">UPPER(TEXT(G102,"dddd"))</f>
        <v>SATURDAY</v>
      </c>
      <c r="H101" s="49" t="str">
        <f t="shared" ref="H101" si="37">UPPER(TEXT(H102,"dddd"))</f>
        <v>SUNDAY</v>
      </c>
      <c r="I101" s="64"/>
      <c r="J101" s="66" t="s">
        <v>44</v>
      </c>
    </row>
    <row r="102" spans="1:10" ht="16.5" customHeight="1" x14ac:dyDescent="0.7">
      <c r="A102" s="27"/>
      <c r="B102" s="11">
        <f t="array" ref="B102:H102">Days+1+DATE(Calendar8Year,Calendar8MonthOption,1)-WEEKDAY(DATE(Calendar8Year,Calendar8MonthOption,1),WeekdayOption)</f>
        <v>45712</v>
      </c>
      <c r="C102" s="6">
        <v>45713</v>
      </c>
      <c r="D102" s="6">
        <v>45714</v>
      </c>
      <c r="E102" s="6">
        <v>45715</v>
      </c>
      <c r="F102" s="6">
        <v>45716</v>
      </c>
      <c r="G102" s="6">
        <v>45717</v>
      </c>
      <c r="H102" s="12">
        <v>45718</v>
      </c>
      <c r="I102" s="64"/>
      <c r="J102" s="66"/>
    </row>
    <row r="103" spans="1:10" ht="56.25" customHeight="1" x14ac:dyDescent="0.7">
      <c r="A103" s="27"/>
      <c r="B103" s="51"/>
      <c r="C103" s="51"/>
      <c r="D103" s="51"/>
      <c r="E103" s="51"/>
      <c r="F103" s="51"/>
      <c r="G103" s="8"/>
      <c r="H103" s="9"/>
      <c r="I103" s="64"/>
      <c r="J103" s="66"/>
    </row>
    <row r="104" spans="1:10" ht="16.5" customHeight="1" x14ac:dyDescent="0.7">
      <c r="A104" s="27"/>
      <c r="B104" s="11">
        <f t="array" ref="B104:H104">Days+8+DATE(Calendar8Year,Calendar8MonthOption,1)-WEEKDAY(DATE(Calendar8Year,Calendar8MonthOption,1),WeekdayOption)</f>
        <v>45719</v>
      </c>
      <c r="C104" s="6">
        <v>45720</v>
      </c>
      <c r="D104" s="6">
        <v>45721</v>
      </c>
      <c r="E104" s="6">
        <v>45722</v>
      </c>
      <c r="F104" s="6">
        <v>45723</v>
      </c>
      <c r="G104" s="6">
        <v>45724</v>
      </c>
      <c r="H104" s="7">
        <v>45725</v>
      </c>
      <c r="I104" s="64"/>
      <c r="J104" s="66"/>
    </row>
    <row r="105" spans="1:10" s="23" customFormat="1" ht="56.25" customHeight="1" x14ac:dyDescent="0.7">
      <c r="A105" s="28"/>
      <c r="B105" s="53"/>
      <c r="C105" s="53"/>
      <c r="D105" s="53"/>
      <c r="E105" s="53"/>
      <c r="F105" s="45" t="s">
        <v>19</v>
      </c>
      <c r="G105" s="21"/>
      <c r="H105" s="24"/>
      <c r="I105" s="64"/>
      <c r="J105" s="66"/>
    </row>
    <row r="106" spans="1:10" ht="16.5" customHeight="1" x14ac:dyDescent="0.7">
      <c r="A106" s="27"/>
      <c r="B106" s="11">
        <f t="array" ref="B106:H106">Days+15+DATE(Calendar8Year,Calendar8MonthOption,1)-WEEKDAY(DATE(Calendar8Year,Calendar8MonthOption,1),WeekdayOption)</f>
        <v>45726</v>
      </c>
      <c r="C106" s="6">
        <v>45727</v>
      </c>
      <c r="D106" s="6">
        <v>45728</v>
      </c>
      <c r="E106" s="6">
        <v>45729</v>
      </c>
      <c r="F106" s="6">
        <v>45730</v>
      </c>
      <c r="G106" s="6">
        <v>45731</v>
      </c>
      <c r="H106" s="7">
        <v>45732</v>
      </c>
      <c r="I106" s="64"/>
      <c r="J106" s="66"/>
    </row>
    <row r="107" spans="1:10" s="23" customFormat="1" ht="56.25" customHeight="1" x14ac:dyDescent="0.7">
      <c r="A107" s="28"/>
      <c r="B107" s="45" t="s">
        <v>13</v>
      </c>
      <c r="C107" s="45" t="s">
        <v>13</v>
      </c>
      <c r="D107" s="45" t="s">
        <v>13</v>
      </c>
      <c r="E107" s="45" t="s">
        <v>13</v>
      </c>
      <c r="F107" s="45" t="s">
        <v>13</v>
      </c>
      <c r="G107" s="21"/>
      <c r="H107" s="22"/>
      <c r="I107" s="64"/>
      <c r="J107" s="66"/>
    </row>
    <row r="108" spans="1:10" ht="16.5" customHeight="1" x14ac:dyDescent="0.7">
      <c r="A108" s="27"/>
      <c r="B108" s="11">
        <f t="array" ref="B108:H108">Days+22+DATE(Calendar8Year,Calendar8MonthOption,1)-WEEKDAY(DATE(Calendar8Year,Calendar8MonthOption,1),WeekdayOption)</f>
        <v>45733</v>
      </c>
      <c r="C108" s="6">
        <v>45734</v>
      </c>
      <c r="D108" s="6">
        <v>45735</v>
      </c>
      <c r="E108" s="6">
        <v>45736</v>
      </c>
      <c r="F108" s="6">
        <v>45737</v>
      </c>
      <c r="G108" s="6">
        <v>45738</v>
      </c>
      <c r="H108" s="7">
        <v>45739</v>
      </c>
      <c r="I108" s="64"/>
      <c r="J108" s="66"/>
    </row>
    <row r="109" spans="1:10" s="23" customFormat="1" ht="56.25" customHeight="1" x14ac:dyDescent="0.7">
      <c r="A109" s="28"/>
      <c r="B109" s="45"/>
      <c r="C109" s="45"/>
      <c r="D109" s="45" t="s">
        <v>6</v>
      </c>
      <c r="E109" s="45" t="s">
        <v>4</v>
      </c>
      <c r="F109" s="53"/>
      <c r="G109" s="21"/>
      <c r="H109" s="22"/>
      <c r="I109" s="64"/>
      <c r="J109" s="66"/>
    </row>
    <row r="110" spans="1:10" ht="16.5" customHeight="1" x14ac:dyDescent="0.7">
      <c r="A110" s="27"/>
      <c r="B110" s="11">
        <f t="array" ref="B110:H110">Days+29+DATE(Calendar8Year,Calendar8MonthOption,1)-WEEKDAY(DATE(Calendar8Year,Calendar8MonthOption,1),WeekdayOption)</f>
        <v>45740</v>
      </c>
      <c r="C110" s="6">
        <v>45741</v>
      </c>
      <c r="D110" s="6">
        <v>45742</v>
      </c>
      <c r="E110" s="6">
        <v>45743</v>
      </c>
      <c r="F110" s="6">
        <v>45744</v>
      </c>
      <c r="G110" s="6">
        <v>45745</v>
      </c>
      <c r="H110" s="7">
        <v>45746</v>
      </c>
      <c r="I110" s="64"/>
      <c r="J110" s="66"/>
    </row>
    <row r="111" spans="1:10" s="23" customFormat="1" ht="57" customHeight="1" x14ac:dyDescent="0.7">
      <c r="A111" s="28"/>
      <c r="B111" s="53"/>
      <c r="C111" s="53"/>
      <c r="D111" s="45"/>
      <c r="E111" s="45"/>
      <c r="F111" s="53"/>
      <c r="G111" s="21"/>
      <c r="H111" s="22"/>
      <c r="I111" s="64"/>
      <c r="J111" s="66"/>
    </row>
    <row r="112" spans="1:10" ht="16.5" customHeight="1" x14ac:dyDescent="0.7">
      <c r="A112" s="27"/>
      <c r="B112" s="11">
        <f t="array" ref="B112:C112">Days+36+DATE(Calendar8Year,Calendar8MonthOption,1)-WEEKDAY(DATE(Calendar8Year,Calendar8MonthOption,1),WeekdayOption)</f>
        <v>45747</v>
      </c>
      <c r="C112" s="6">
        <v>45748</v>
      </c>
      <c r="D112" s="73" t="s">
        <v>0</v>
      </c>
      <c r="E112" s="73"/>
      <c r="F112" s="73"/>
      <c r="G112" s="73"/>
      <c r="H112" s="74"/>
      <c r="I112" s="64"/>
      <c r="J112" s="66"/>
    </row>
    <row r="113" spans="1:10" ht="63.75" customHeight="1" thickBot="1" x14ac:dyDescent="0.75">
      <c r="A113" s="29"/>
      <c r="B113" s="47"/>
      <c r="C113" s="47"/>
      <c r="D113" s="75"/>
      <c r="E113" s="75"/>
      <c r="F113" s="75"/>
      <c r="G113" s="75"/>
      <c r="H113" s="76"/>
      <c r="I113" s="65"/>
      <c r="J113" s="67"/>
    </row>
    <row r="114" spans="1:10" s="3" customFormat="1" ht="54" customHeight="1" x14ac:dyDescent="0.7">
      <c r="A114" s="30"/>
      <c r="B114" s="48">
        <f>YEAR(DATE(Calendar8Year,Calendar8MonthOption+1,1))</f>
        <v>2025</v>
      </c>
      <c r="C114" s="72" t="str">
        <f>TEXT(DATE(Calendar8Year,Calendar8MonthOption+1,1),"mmmm")</f>
        <v>April</v>
      </c>
      <c r="D114" s="72"/>
      <c r="E114" s="72"/>
      <c r="F114" s="70"/>
      <c r="G114" s="70"/>
      <c r="H114" s="70"/>
      <c r="I114" s="70"/>
      <c r="J114" s="71"/>
    </row>
    <row r="115" spans="1:10" ht="14.25" customHeight="1" x14ac:dyDescent="0.7">
      <c r="A115" s="27"/>
      <c r="B115" s="36" t="str">
        <f>UPPER(TEXT(B116,"dddd"))</f>
        <v>MONDAY</v>
      </c>
      <c r="C115" s="37" t="str">
        <f t="shared" ref="C115" si="38">UPPER(TEXT(C116,"dddd"))</f>
        <v>TUESDAY</v>
      </c>
      <c r="D115" s="38" t="str">
        <f t="shared" ref="D115" si="39">UPPER(TEXT(D116,"dddd"))</f>
        <v>WEDNESDAY</v>
      </c>
      <c r="E115" s="37" t="str">
        <f t="shared" ref="E115" si="40">UPPER(TEXT(E116,"dddd"))</f>
        <v>THURSDAY</v>
      </c>
      <c r="F115" s="38" t="str">
        <f t="shared" ref="F115" si="41">UPPER(TEXT(F116,"dddd"))</f>
        <v>FRIDAY</v>
      </c>
      <c r="G115" s="40" t="str">
        <f t="shared" ref="G115" si="42">UPPER(TEXT(G116,"dddd"))</f>
        <v>SATURDAY</v>
      </c>
      <c r="H115" s="49" t="str">
        <f t="shared" ref="H115" si="43">UPPER(TEXT(H116,"dddd"))</f>
        <v>SUNDAY</v>
      </c>
      <c r="I115" s="64"/>
      <c r="J115" s="66" t="s">
        <v>45</v>
      </c>
    </row>
    <row r="116" spans="1:10" ht="16.5" customHeight="1" x14ac:dyDescent="0.7">
      <c r="A116" s="27"/>
      <c r="B116" s="11">
        <f t="array" ref="B116:H116">Days+1+DATE(Calendar9Year,Calendar9MonthOption,1)-WEEKDAY(DATE(Calendar9Year,Calendar9MonthOption,1),WeekdayOption)</f>
        <v>45747</v>
      </c>
      <c r="C116" s="6">
        <v>45748</v>
      </c>
      <c r="D116" s="6">
        <v>45749</v>
      </c>
      <c r="E116" s="6">
        <v>45750</v>
      </c>
      <c r="F116" s="6">
        <v>45751</v>
      </c>
      <c r="G116" s="6">
        <v>45752</v>
      </c>
      <c r="H116" s="12">
        <v>45753</v>
      </c>
      <c r="I116" s="64"/>
      <c r="J116" s="66"/>
    </row>
    <row r="117" spans="1:10" s="23" customFormat="1" ht="56.25" customHeight="1" x14ac:dyDescent="0.7">
      <c r="A117" s="28"/>
      <c r="B117" s="53"/>
      <c r="C117" s="53"/>
      <c r="D117" s="53"/>
      <c r="E117" s="53"/>
      <c r="F117" s="45"/>
      <c r="G117" s="21"/>
      <c r="H117" s="22"/>
      <c r="I117" s="64"/>
      <c r="J117" s="66"/>
    </row>
    <row r="118" spans="1:10" ht="16.5" customHeight="1" x14ac:dyDescent="0.7">
      <c r="A118" s="27"/>
      <c r="B118" s="11">
        <f t="array" ref="B118:H118">Days+8+DATE(Calendar9Year,Calendar9MonthOption,1)-WEEKDAY(DATE(Calendar9Year,Calendar9MonthOption,1),WeekdayOption)</f>
        <v>45754</v>
      </c>
      <c r="C118" s="6">
        <v>45755</v>
      </c>
      <c r="D118" s="6">
        <v>45756</v>
      </c>
      <c r="E118" s="6">
        <v>45757</v>
      </c>
      <c r="F118" s="6">
        <v>45758</v>
      </c>
      <c r="G118" s="6">
        <v>45759</v>
      </c>
      <c r="H118" s="7">
        <v>45760</v>
      </c>
      <c r="I118" s="64"/>
      <c r="J118" s="66"/>
    </row>
    <row r="119" spans="1:10" s="23" customFormat="1" ht="56.25" customHeight="1" x14ac:dyDescent="0.7">
      <c r="A119" s="28"/>
      <c r="B119" s="53"/>
      <c r="C119" s="53"/>
      <c r="D119" s="53"/>
      <c r="E119" s="53"/>
      <c r="F119" s="45"/>
      <c r="G119" s="21"/>
      <c r="H119" s="24"/>
      <c r="I119" s="64"/>
      <c r="J119" s="66"/>
    </row>
    <row r="120" spans="1:10" ht="16.5" customHeight="1" x14ac:dyDescent="0.7">
      <c r="A120" s="27"/>
      <c r="B120" s="11">
        <f t="array" ref="B120:H120">Days+15+DATE(Calendar9Year,Calendar9MonthOption,1)-WEEKDAY(DATE(Calendar9Year,Calendar9MonthOption,1),WeekdayOption)</f>
        <v>45761</v>
      </c>
      <c r="C120" s="6">
        <v>45762</v>
      </c>
      <c r="D120" s="6">
        <v>45763</v>
      </c>
      <c r="E120" s="6">
        <v>45764</v>
      </c>
      <c r="F120" s="6">
        <v>45765</v>
      </c>
      <c r="G120" s="6">
        <v>45766</v>
      </c>
      <c r="H120" s="7">
        <v>45767</v>
      </c>
      <c r="I120" s="64"/>
      <c r="J120" s="66"/>
    </row>
    <row r="121" spans="1:10" s="23" customFormat="1" ht="56.25" customHeight="1" x14ac:dyDescent="0.7">
      <c r="A121" s="28"/>
      <c r="B121" s="45"/>
      <c r="C121" s="45"/>
      <c r="D121" s="45"/>
      <c r="E121" s="45"/>
      <c r="F121" s="45" t="s">
        <v>25</v>
      </c>
      <c r="G121" s="21"/>
      <c r="H121" s="22"/>
      <c r="I121" s="64"/>
      <c r="J121" s="66"/>
    </row>
    <row r="122" spans="1:10" ht="16.5" customHeight="1" x14ac:dyDescent="0.7">
      <c r="A122" s="27"/>
      <c r="B122" s="11">
        <f t="array" ref="B122:H122">Days+22+DATE(Calendar9Year,Calendar9MonthOption,1)-WEEKDAY(DATE(Calendar9Year,Calendar9MonthOption,1),WeekdayOption)</f>
        <v>45768</v>
      </c>
      <c r="C122" s="6">
        <v>45769</v>
      </c>
      <c r="D122" s="6">
        <v>45770</v>
      </c>
      <c r="E122" s="6">
        <v>45771</v>
      </c>
      <c r="F122" s="6">
        <v>45772</v>
      </c>
      <c r="G122" s="6">
        <v>45773</v>
      </c>
      <c r="H122" s="7">
        <v>45774</v>
      </c>
      <c r="I122" s="64"/>
      <c r="J122" s="66"/>
    </row>
    <row r="123" spans="1:10" s="23" customFormat="1" ht="56.25" customHeight="1" x14ac:dyDescent="0.7">
      <c r="A123" s="28"/>
      <c r="B123" s="45"/>
      <c r="C123" s="45"/>
      <c r="D123" s="45"/>
      <c r="E123" s="45" t="s">
        <v>20</v>
      </c>
      <c r="F123" s="45"/>
      <c r="G123" s="21"/>
      <c r="H123" s="22"/>
      <c r="I123" s="64"/>
      <c r="J123" s="66"/>
    </row>
    <row r="124" spans="1:10" ht="16.5" customHeight="1" x14ac:dyDescent="0.7">
      <c r="A124" s="27"/>
      <c r="B124" s="11">
        <f t="array" ref="B124:H124">Days+29+DATE(Calendar9Year,Calendar9MonthOption,1)-WEEKDAY(DATE(Calendar9Year,Calendar9MonthOption,1),WeekdayOption)</f>
        <v>45775</v>
      </c>
      <c r="C124" s="6">
        <v>45776</v>
      </c>
      <c r="D124" s="6">
        <v>45777</v>
      </c>
      <c r="E124" s="6">
        <v>45778</v>
      </c>
      <c r="F124" s="6">
        <v>45779</v>
      </c>
      <c r="G124" s="6">
        <v>45780</v>
      </c>
      <c r="H124" s="7">
        <v>45781</v>
      </c>
      <c r="I124" s="64"/>
      <c r="J124" s="66"/>
    </row>
    <row r="125" spans="1:10" s="23" customFormat="1" ht="57" customHeight="1" x14ac:dyDescent="0.7">
      <c r="A125" s="28"/>
      <c r="B125" s="45"/>
      <c r="C125" s="45"/>
      <c r="D125" s="45"/>
      <c r="E125" s="45"/>
      <c r="F125" s="45"/>
      <c r="G125" s="21"/>
      <c r="H125" s="22"/>
      <c r="I125" s="64"/>
      <c r="J125" s="66"/>
    </row>
    <row r="126" spans="1:10" ht="16.5" customHeight="1" x14ac:dyDescent="0.7">
      <c r="A126" s="27"/>
      <c r="B126" s="11">
        <f t="array" ref="B126:C126">Days+36+DATE(Calendar9Year,Calendar9MonthOption,1)-WEEKDAY(DATE(Calendar9Year,Calendar9MonthOption,1),WeekdayOption)</f>
        <v>45782</v>
      </c>
      <c r="C126" s="6">
        <v>45783</v>
      </c>
      <c r="D126" s="73" t="s">
        <v>0</v>
      </c>
      <c r="E126" s="73"/>
      <c r="F126" s="73"/>
      <c r="G126" s="73"/>
      <c r="H126" s="74"/>
      <c r="I126" s="64"/>
      <c r="J126" s="66"/>
    </row>
    <row r="127" spans="1:10" ht="63.75" customHeight="1" thickBot="1" x14ac:dyDescent="0.75">
      <c r="A127" s="29"/>
      <c r="B127" s="47"/>
      <c r="C127" s="47"/>
      <c r="D127" s="75" t="s">
        <v>29</v>
      </c>
      <c r="E127" s="75"/>
      <c r="F127" s="75"/>
      <c r="G127" s="75"/>
      <c r="H127" s="76"/>
      <c r="I127" s="65"/>
      <c r="J127" s="67"/>
    </row>
    <row r="128" spans="1:10" s="3" customFormat="1" ht="54" customHeight="1" x14ac:dyDescent="0.7">
      <c r="A128" s="30"/>
      <c r="B128" s="48">
        <f>YEAR(DATE(Calendar9Year,Calendar9MonthOption+1,1))</f>
        <v>2025</v>
      </c>
      <c r="C128" s="72" t="str">
        <f>TEXT(DATE(Calendar9Year,Calendar9MonthOption+1,1),"mmmm")</f>
        <v>May</v>
      </c>
      <c r="D128" s="72"/>
      <c r="E128" s="72"/>
      <c r="F128" s="70"/>
      <c r="G128" s="70"/>
      <c r="H128" s="70"/>
      <c r="I128" s="70"/>
      <c r="J128" s="71"/>
    </row>
    <row r="129" spans="1:10" ht="14.25" customHeight="1" x14ac:dyDescent="0.7">
      <c r="A129" s="27"/>
      <c r="B129" s="36" t="str">
        <f>UPPER(TEXT(B130,"dddd"))</f>
        <v>MONDAY</v>
      </c>
      <c r="C129" s="37" t="str">
        <f t="shared" ref="C129:H129" si="44">UPPER(TEXT(C130,"dddd"))</f>
        <v>TUESDAY</v>
      </c>
      <c r="D129" s="38" t="str">
        <f t="shared" si="44"/>
        <v>WEDNESDAY</v>
      </c>
      <c r="E129" s="37" t="str">
        <f t="shared" si="44"/>
        <v>THURSDAY</v>
      </c>
      <c r="F129" s="38" t="str">
        <f t="shared" si="44"/>
        <v>FRIDAY</v>
      </c>
      <c r="G129" s="40" t="str">
        <f t="shared" si="44"/>
        <v>SATURDAY</v>
      </c>
      <c r="H129" s="49" t="str">
        <f t="shared" si="44"/>
        <v>SUNDAY</v>
      </c>
      <c r="I129" s="64"/>
      <c r="J129" s="66" t="s">
        <v>51</v>
      </c>
    </row>
    <row r="130" spans="1:10" ht="16.5" customHeight="1" x14ac:dyDescent="0.7">
      <c r="A130" s="27"/>
      <c r="B130" s="11">
        <f t="array" ref="B130:H130">Days+1+DATE(Calendar10Year,Calendar10MonthOption,1)-WEEKDAY(DATE(Calendar10Year,Calendar10MonthOption,1),WeekdayOption)</f>
        <v>45775</v>
      </c>
      <c r="C130" s="6">
        <v>45776</v>
      </c>
      <c r="D130" s="6">
        <v>45777</v>
      </c>
      <c r="E130" s="6">
        <v>45778</v>
      </c>
      <c r="F130" s="6">
        <v>45779</v>
      </c>
      <c r="G130" s="6">
        <v>45780</v>
      </c>
      <c r="H130" s="12">
        <v>45781</v>
      </c>
      <c r="I130" s="64"/>
      <c r="J130" s="66"/>
    </row>
    <row r="131" spans="1:10" ht="56.25" customHeight="1" x14ac:dyDescent="0.7">
      <c r="A131" s="27"/>
      <c r="B131" s="51"/>
      <c r="C131" s="51"/>
      <c r="D131" s="51"/>
      <c r="E131" s="51"/>
      <c r="F131" s="51"/>
      <c r="G131" s="8"/>
      <c r="H131" s="9"/>
      <c r="I131" s="64"/>
      <c r="J131" s="66"/>
    </row>
    <row r="132" spans="1:10" ht="16.5" customHeight="1" x14ac:dyDescent="0.7">
      <c r="A132" s="27"/>
      <c r="B132" s="11">
        <f t="array" ref="B132:H132">Days+8+DATE(Calendar10Year,Calendar10MonthOption,1)-WEEKDAY(DATE(Calendar10Year,Calendar10MonthOption,1),WeekdayOption)</f>
        <v>45782</v>
      </c>
      <c r="C132" s="6">
        <v>45783</v>
      </c>
      <c r="D132" s="6">
        <v>45784</v>
      </c>
      <c r="E132" s="6">
        <v>45785</v>
      </c>
      <c r="F132" s="6">
        <v>45786</v>
      </c>
      <c r="G132" s="6">
        <v>45787</v>
      </c>
      <c r="H132" s="7">
        <v>45788</v>
      </c>
      <c r="I132" s="64"/>
      <c r="J132" s="66"/>
    </row>
    <row r="133" spans="1:10" s="23" customFormat="1" ht="56.25" customHeight="1" x14ac:dyDescent="0.7">
      <c r="A133" s="28"/>
      <c r="B133" s="53"/>
      <c r="C133" s="53"/>
      <c r="D133" s="45" t="s">
        <v>6</v>
      </c>
      <c r="E133" s="53"/>
      <c r="F133" s="53"/>
      <c r="G133" s="21"/>
      <c r="H133" s="24"/>
      <c r="I133" s="64"/>
      <c r="J133" s="66"/>
    </row>
    <row r="134" spans="1:10" ht="16.5" customHeight="1" x14ac:dyDescent="0.7">
      <c r="A134" s="27"/>
      <c r="B134" s="11">
        <f t="array" ref="B134:H134">Days+15+DATE(Calendar10Year,Calendar10MonthOption,1)-WEEKDAY(DATE(Calendar10Year,Calendar10MonthOption,1),WeekdayOption)</f>
        <v>45789</v>
      </c>
      <c r="C134" s="6">
        <v>45790</v>
      </c>
      <c r="D134" s="6">
        <v>45791</v>
      </c>
      <c r="E134" s="6">
        <v>45792</v>
      </c>
      <c r="F134" s="6">
        <v>45793</v>
      </c>
      <c r="G134" s="6">
        <v>45794</v>
      </c>
      <c r="H134" s="7">
        <v>45795</v>
      </c>
      <c r="I134" s="64"/>
      <c r="J134" s="66"/>
    </row>
    <row r="135" spans="1:10" s="23" customFormat="1" ht="56.25" customHeight="1" x14ac:dyDescent="0.7">
      <c r="A135" s="28"/>
      <c r="B135" s="53"/>
      <c r="C135" s="53"/>
      <c r="D135" s="53"/>
      <c r="E135" s="53"/>
      <c r="F135" s="45" t="s">
        <v>46</v>
      </c>
      <c r="G135" s="85" t="s">
        <v>49</v>
      </c>
      <c r="H135" s="21"/>
      <c r="I135" s="64"/>
      <c r="J135" s="62" t="s">
        <v>52</v>
      </c>
    </row>
    <row r="136" spans="1:10" ht="16.5" customHeight="1" x14ac:dyDescent="0.7">
      <c r="A136" s="27"/>
      <c r="B136" s="11">
        <f t="array" ref="B136:H136">Days+22+DATE(Calendar10Year,Calendar10MonthOption,1)-WEEKDAY(DATE(Calendar10Year,Calendar10MonthOption,1),WeekdayOption)</f>
        <v>45796</v>
      </c>
      <c r="C136" s="6">
        <v>45797</v>
      </c>
      <c r="D136" s="6">
        <v>45798</v>
      </c>
      <c r="E136" s="6">
        <v>45799</v>
      </c>
      <c r="F136" s="6">
        <v>45800</v>
      </c>
      <c r="G136" s="6">
        <v>45801</v>
      </c>
      <c r="H136" s="7">
        <v>45802</v>
      </c>
      <c r="I136" s="64"/>
      <c r="J136" s="86"/>
    </row>
    <row r="137" spans="1:10" s="23" customFormat="1" ht="56.25" customHeight="1" x14ac:dyDescent="0.7">
      <c r="A137" s="28"/>
      <c r="B137" s="45" t="s">
        <v>14</v>
      </c>
      <c r="C137" s="45" t="s">
        <v>14</v>
      </c>
      <c r="D137" s="45" t="s">
        <v>14</v>
      </c>
      <c r="E137" s="45" t="s">
        <v>16</v>
      </c>
      <c r="F137" s="51" t="s">
        <v>26</v>
      </c>
      <c r="G137" s="21"/>
      <c r="H137" s="22"/>
      <c r="I137" s="64"/>
      <c r="J137" s="86"/>
    </row>
    <row r="138" spans="1:10" ht="16.5" customHeight="1" x14ac:dyDescent="0.7">
      <c r="A138" s="27"/>
      <c r="B138" s="11">
        <f t="array" ref="B138:H138">Days+29+DATE(Calendar10Year,Calendar10MonthOption,1)-WEEKDAY(DATE(Calendar10Year,Calendar10MonthOption,1),WeekdayOption)</f>
        <v>45803</v>
      </c>
      <c r="C138" s="6">
        <v>45804</v>
      </c>
      <c r="D138" s="6">
        <v>45805</v>
      </c>
      <c r="E138" s="6">
        <v>45806</v>
      </c>
      <c r="F138" s="6">
        <v>45807</v>
      </c>
      <c r="G138" s="6">
        <v>45808</v>
      </c>
      <c r="H138" s="7">
        <v>45809</v>
      </c>
      <c r="I138" s="64"/>
      <c r="J138" s="66" t="s">
        <v>50</v>
      </c>
    </row>
    <row r="139" spans="1:10" ht="57" customHeight="1" x14ac:dyDescent="0.7">
      <c r="A139" s="27"/>
      <c r="B139" s="45"/>
      <c r="C139" s="45"/>
      <c r="D139" s="45"/>
      <c r="E139" s="45"/>
      <c r="F139" s="51"/>
      <c r="G139" s="8"/>
      <c r="H139" s="9"/>
      <c r="I139" s="64"/>
      <c r="J139" s="66"/>
    </row>
    <row r="140" spans="1:10" ht="16.5" customHeight="1" x14ac:dyDescent="0.7">
      <c r="A140" s="27"/>
      <c r="B140" s="11">
        <f t="array" ref="B140:C140">Days+36+DATE(Calendar10Year,Calendar10MonthOption,1)-WEEKDAY(DATE(Calendar10Year,Calendar10MonthOption,1),WeekdayOption)</f>
        <v>45810</v>
      </c>
      <c r="C140" s="6">
        <v>45811</v>
      </c>
      <c r="D140" s="73" t="s">
        <v>0</v>
      </c>
      <c r="E140" s="73"/>
      <c r="F140" s="73"/>
      <c r="G140" s="73"/>
      <c r="H140" s="74"/>
      <c r="I140" s="64"/>
      <c r="J140" s="66"/>
    </row>
    <row r="141" spans="1:10" ht="63.75" customHeight="1" thickBot="1" x14ac:dyDescent="0.75">
      <c r="A141" s="29"/>
      <c r="B141" s="47"/>
      <c r="C141" s="47"/>
      <c r="D141" s="75" t="s">
        <v>53</v>
      </c>
      <c r="E141" s="75"/>
      <c r="F141" s="75"/>
      <c r="G141" s="75"/>
      <c r="H141" s="76"/>
      <c r="I141" s="65"/>
      <c r="J141" s="67"/>
    </row>
    <row r="142" spans="1:10" s="4" customFormat="1" x14ac:dyDescent="0.7">
      <c r="I142" s="18"/>
      <c r="J142" s="5"/>
    </row>
    <row r="143" spans="1:10" s="4" customFormat="1" x14ac:dyDescent="0.7">
      <c r="I143" s="18"/>
      <c r="J143" s="5"/>
    </row>
    <row r="144" spans="1:10" s="4" customFormat="1" x14ac:dyDescent="0.7">
      <c r="I144" s="18"/>
      <c r="J144" s="5"/>
    </row>
    <row r="145" spans="9:10" s="4" customFormat="1" x14ac:dyDescent="0.7">
      <c r="I145" s="18"/>
      <c r="J145" s="5"/>
    </row>
    <row r="146" spans="9:10" s="4" customFormat="1" x14ac:dyDescent="0.7">
      <c r="I146" s="18"/>
      <c r="J146" s="5"/>
    </row>
    <row r="147" spans="9:10" s="4" customFormat="1" x14ac:dyDescent="0.7">
      <c r="I147" s="18"/>
      <c r="J147" s="5"/>
    </row>
    <row r="148" spans="9:10" s="4" customFormat="1" x14ac:dyDescent="0.7">
      <c r="I148" s="18"/>
      <c r="J148" s="5"/>
    </row>
    <row r="149" spans="9:10" s="4" customFormat="1" x14ac:dyDescent="0.7">
      <c r="I149" s="18"/>
      <c r="J149" s="5"/>
    </row>
    <row r="150" spans="9:10" s="4" customFormat="1" x14ac:dyDescent="0.7">
      <c r="I150" s="18"/>
      <c r="J150" s="5"/>
    </row>
    <row r="151" spans="9:10" s="4" customFormat="1" x14ac:dyDescent="0.7">
      <c r="I151" s="18"/>
      <c r="J151" s="5"/>
    </row>
    <row r="152" spans="9:10" s="4" customFormat="1" x14ac:dyDescent="0.7">
      <c r="I152" s="18"/>
      <c r="J152" s="5"/>
    </row>
    <row r="153" spans="9:10" s="4" customFormat="1" x14ac:dyDescent="0.7">
      <c r="I153" s="18"/>
      <c r="J153" s="5"/>
    </row>
    <row r="154" spans="9:10" s="4" customFormat="1" x14ac:dyDescent="0.7">
      <c r="I154" s="18"/>
      <c r="J154" s="5"/>
    </row>
    <row r="155" spans="9:10" s="4" customFormat="1" x14ac:dyDescent="0.7">
      <c r="I155" s="18"/>
      <c r="J155" s="5"/>
    </row>
    <row r="156" spans="9:10" s="4" customFormat="1" x14ac:dyDescent="0.7">
      <c r="I156" s="18"/>
      <c r="J156" s="5"/>
    </row>
    <row r="157" spans="9:10" s="4" customFormat="1" x14ac:dyDescent="0.7">
      <c r="I157" s="18"/>
      <c r="J157" s="5"/>
    </row>
    <row r="158" spans="9:10" s="4" customFormat="1" x14ac:dyDescent="0.7">
      <c r="I158" s="18"/>
      <c r="J158" s="5"/>
    </row>
    <row r="159" spans="9:10" s="4" customFormat="1" x14ac:dyDescent="0.7">
      <c r="I159" s="18"/>
      <c r="J159" s="5"/>
    </row>
    <row r="160" spans="9:10" s="4" customFormat="1" x14ac:dyDescent="0.7">
      <c r="I160" s="18"/>
      <c r="J160" s="5"/>
    </row>
    <row r="161" spans="9:10" s="4" customFormat="1" x14ac:dyDescent="0.7">
      <c r="I161" s="18"/>
      <c r="J161" s="5"/>
    </row>
    <row r="162" spans="9:10" s="4" customFormat="1" x14ac:dyDescent="0.7">
      <c r="I162" s="18"/>
      <c r="J162" s="5"/>
    </row>
    <row r="163" spans="9:10" s="4" customFormat="1" x14ac:dyDescent="0.7">
      <c r="I163" s="18"/>
      <c r="J163" s="5"/>
    </row>
    <row r="164" spans="9:10" s="4" customFormat="1" x14ac:dyDescent="0.7">
      <c r="I164" s="18"/>
      <c r="J164" s="5"/>
    </row>
    <row r="165" spans="9:10" s="4" customFormat="1" x14ac:dyDescent="0.7">
      <c r="I165" s="18"/>
      <c r="J165" s="5"/>
    </row>
    <row r="166" spans="9:10" s="4" customFormat="1" x14ac:dyDescent="0.7">
      <c r="I166" s="18"/>
      <c r="J166" s="5"/>
    </row>
    <row r="167" spans="9:10" s="4" customFormat="1" x14ac:dyDescent="0.7">
      <c r="I167" s="18"/>
      <c r="J167" s="5"/>
    </row>
    <row r="168" spans="9:10" s="4" customFormat="1" x14ac:dyDescent="0.7">
      <c r="I168" s="18"/>
      <c r="J168" s="5"/>
    </row>
    <row r="169" spans="9:10" s="4" customFormat="1" x14ac:dyDescent="0.7">
      <c r="I169" s="18"/>
      <c r="J169" s="5"/>
    </row>
    <row r="170" spans="9:10" s="4" customFormat="1" x14ac:dyDescent="0.7">
      <c r="I170" s="18"/>
      <c r="J170" s="5"/>
    </row>
    <row r="171" spans="9:10" s="4" customFormat="1" x14ac:dyDescent="0.7">
      <c r="I171" s="18"/>
      <c r="J171" s="5"/>
    </row>
    <row r="172" spans="9:10" s="4" customFormat="1" x14ac:dyDescent="0.7">
      <c r="I172" s="18"/>
      <c r="J172" s="5"/>
    </row>
    <row r="173" spans="9:10" s="4" customFormat="1" x14ac:dyDescent="0.7">
      <c r="I173" s="18"/>
      <c r="J173" s="5"/>
    </row>
    <row r="174" spans="9:10" s="4" customFormat="1" x14ac:dyDescent="0.7">
      <c r="I174" s="18"/>
      <c r="J174" s="5"/>
    </row>
    <row r="175" spans="9:10" s="4" customFormat="1" x14ac:dyDescent="0.7">
      <c r="I175" s="18"/>
      <c r="J175" s="5"/>
    </row>
    <row r="176" spans="9:10" s="4" customFormat="1" x14ac:dyDescent="0.7">
      <c r="I176" s="18"/>
      <c r="J176" s="5"/>
    </row>
    <row r="177" spans="9:10" s="4" customFormat="1" x14ac:dyDescent="0.7">
      <c r="I177" s="18"/>
      <c r="J177" s="5"/>
    </row>
    <row r="178" spans="9:10" s="4" customFormat="1" x14ac:dyDescent="0.7">
      <c r="I178" s="18"/>
      <c r="J178" s="5"/>
    </row>
    <row r="179" spans="9:10" s="4" customFormat="1" x14ac:dyDescent="0.7">
      <c r="I179" s="18"/>
      <c r="J179" s="5"/>
    </row>
    <row r="180" spans="9:10" s="4" customFormat="1" x14ac:dyDescent="0.7">
      <c r="I180" s="18"/>
      <c r="J180" s="5"/>
    </row>
    <row r="181" spans="9:10" s="4" customFormat="1" x14ac:dyDescent="0.7">
      <c r="I181" s="18"/>
      <c r="J181" s="5"/>
    </row>
    <row r="182" spans="9:10" s="4" customFormat="1" x14ac:dyDescent="0.7">
      <c r="I182" s="18"/>
      <c r="J182" s="5"/>
    </row>
    <row r="183" spans="9:10" s="4" customFormat="1" x14ac:dyDescent="0.7">
      <c r="I183" s="18"/>
      <c r="J183" s="5"/>
    </row>
    <row r="184" spans="9:10" s="4" customFormat="1" x14ac:dyDescent="0.7">
      <c r="I184" s="18"/>
      <c r="J184" s="5"/>
    </row>
    <row r="185" spans="9:10" s="4" customFormat="1" x14ac:dyDescent="0.7">
      <c r="I185" s="18"/>
      <c r="J185" s="5"/>
    </row>
    <row r="186" spans="9:10" s="4" customFormat="1" x14ac:dyDescent="0.7">
      <c r="I186" s="18"/>
      <c r="J186" s="5"/>
    </row>
    <row r="187" spans="9:10" s="4" customFormat="1" x14ac:dyDescent="0.7">
      <c r="I187" s="18"/>
      <c r="J187" s="5"/>
    </row>
    <row r="188" spans="9:10" s="4" customFormat="1" x14ac:dyDescent="0.7">
      <c r="I188" s="18"/>
      <c r="J188" s="5"/>
    </row>
    <row r="189" spans="9:10" s="4" customFormat="1" x14ac:dyDescent="0.7">
      <c r="I189" s="18"/>
      <c r="J189" s="5"/>
    </row>
    <row r="190" spans="9:10" s="4" customFormat="1" x14ac:dyDescent="0.7">
      <c r="I190" s="18"/>
      <c r="J190" s="5"/>
    </row>
    <row r="191" spans="9:10" s="4" customFormat="1" x14ac:dyDescent="0.7">
      <c r="I191" s="18"/>
      <c r="J191" s="5"/>
    </row>
    <row r="192" spans="9:10" s="4" customFormat="1" x14ac:dyDescent="0.7">
      <c r="I192" s="18"/>
      <c r="J192" s="5"/>
    </row>
    <row r="193" spans="9:10" s="4" customFormat="1" x14ac:dyDescent="0.7">
      <c r="I193" s="18"/>
      <c r="J193" s="5"/>
    </row>
    <row r="194" spans="9:10" s="4" customFormat="1" x14ac:dyDescent="0.7">
      <c r="I194" s="18"/>
      <c r="J194" s="5"/>
    </row>
    <row r="195" spans="9:10" s="4" customFormat="1" x14ac:dyDescent="0.7">
      <c r="I195" s="18"/>
      <c r="J195" s="5"/>
    </row>
    <row r="196" spans="9:10" s="4" customFormat="1" x14ac:dyDescent="0.7">
      <c r="I196" s="18"/>
      <c r="J196" s="5"/>
    </row>
    <row r="197" spans="9:10" s="4" customFormat="1" x14ac:dyDescent="0.7">
      <c r="I197" s="18"/>
      <c r="J197" s="5"/>
    </row>
    <row r="198" spans="9:10" s="4" customFormat="1" x14ac:dyDescent="0.7">
      <c r="I198" s="18"/>
      <c r="J198" s="5"/>
    </row>
    <row r="199" spans="9:10" s="4" customFormat="1" x14ac:dyDescent="0.7">
      <c r="I199" s="18"/>
      <c r="J199" s="5"/>
    </row>
    <row r="200" spans="9:10" s="4" customFormat="1" x14ac:dyDescent="0.7">
      <c r="I200" s="18"/>
      <c r="J200" s="5"/>
    </row>
    <row r="201" spans="9:10" s="4" customFormat="1" x14ac:dyDescent="0.7">
      <c r="I201" s="18"/>
      <c r="J201" s="5"/>
    </row>
    <row r="202" spans="9:10" s="4" customFormat="1" x14ac:dyDescent="0.7">
      <c r="I202" s="18"/>
      <c r="J202" s="5"/>
    </row>
    <row r="203" spans="9:10" s="4" customFormat="1" x14ac:dyDescent="0.7">
      <c r="I203" s="18"/>
      <c r="J203" s="5"/>
    </row>
    <row r="204" spans="9:10" s="4" customFormat="1" x14ac:dyDescent="0.7">
      <c r="I204" s="18"/>
      <c r="J204" s="5"/>
    </row>
    <row r="205" spans="9:10" s="4" customFormat="1" x14ac:dyDescent="0.7">
      <c r="I205" s="18"/>
      <c r="J205" s="5"/>
    </row>
    <row r="206" spans="9:10" s="4" customFormat="1" x14ac:dyDescent="0.7">
      <c r="I206" s="18"/>
      <c r="J206" s="5"/>
    </row>
    <row r="207" spans="9:10" s="4" customFormat="1" x14ac:dyDescent="0.7">
      <c r="I207" s="18"/>
      <c r="J207" s="5"/>
    </row>
    <row r="208" spans="9:10" s="4" customFormat="1" x14ac:dyDescent="0.7">
      <c r="I208" s="18"/>
      <c r="J208" s="5"/>
    </row>
    <row r="209" spans="9:10" s="4" customFormat="1" x14ac:dyDescent="0.7">
      <c r="I209" s="18"/>
      <c r="J209" s="5"/>
    </row>
    <row r="210" spans="9:10" s="4" customFormat="1" x14ac:dyDescent="0.7">
      <c r="I210" s="18"/>
      <c r="J210" s="5"/>
    </row>
    <row r="211" spans="9:10" s="4" customFormat="1" x14ac:dyDescent="0.7">
      <c r="I211" s="18"/>
      <c r="J211" s="5"/>
    </row>
    <row r="212" spans="9:10" s="4" customFormat="1" x14ac:dyDescent="0.7">
      <c r="I212" s="18"/>
      <c r="J212" s="5"/>
    </row>
    <row r="213" spans="9:10" s="4" customFormat="1" x14ac:dyDescent="0.7">
      <c r="I213" s="18"/>
      <c r="J213" s="5"/>
    </row>
    <row r="214" spans="9:10" s="4" customFormat="1" x14ac:dyDescent="0.7">
      <c r="I214" s="18"/>
      <c r="J214" s="5"/>
    </row>
    <row r="215" spans="9:10" s="4" customFormat="1" x14ac:dyDescent="0.7">
      <c r="I215" s="18"/>
      <c r="J215" s="5"/>
    </row>
    <row r="216" spans="9:10" s="4" customFormat="1" x14ac:dyDescent="0.7">
      <c r="I216" s="18"/>
      <c r="J216" s="5"/>
    </row>
    <row r="217" spans="9:10" s="4" customFormat="1" x14ac:dyDescent="0.7">
      <c r="I217" s="18"/>
      <c r="J217" s="5"/>
    </row>
    <row r="218" spans="9:10" s="4" customFormat="1" x14ac:dyDescent="0.7">
      <c r="I218" s="18"/>
      <c r="J218" s="5"/>
    </row>
    <row r="219" spans="9:10" s="4" customFormat="1" x14ac:dyDescent="0.7">
      <c r="I219" s="18"/>
      <c r="J219" s="5"/>
    </row>
    <row r="220" spans="9:10" s="4" customFormat="1" x14ac:dyDescent="0.7">
      <c r="I220" s="18"/>
      <c r="J220" s="5"/>
    </row>
    <row r="221" spans="9:10" s="4" customFormat="1" x14ac:dyDescent="0.7">
      <c r="I221" s="18"/>
      <c r="J221" s="5"/>
    </row>
    <row r="222" spans="9:10" s="4" customFormat="1" x14ac:dyDescent="0.7">
      <c r="I222" s="18"/>
      <c r="J222" s="5"/>
    </row>
    <row r="223" spans="9:10" s="4" customFormat="1" x14ac:dyDescent="0.7">
      <c r="I223" s="18"/>
      <c r="J223" s="5"/>
    </row>
    <row r="224" spans="9:10" s="4" customFormat="1" x14ac:dyDescent="0.7">
      <c r="I224" s="18"/>
      <c r="J224" s="5"/>
    </row>
    <row r="225" spans="9:10" s="4" customFormat="1" x14ac:dyDescent="0.7">
      <c r="I225" s="18"/>
      <c r="J225" s="5"/>
    </row>
    <row r="226" spans="9:10" s="4" customFormat="1" x14ac:dyDescent="0.7">
      <c r="I226" s="18"/>
      <c r="J226" s="5"/>
    </row>
    <row r="227" spans="9:10" s="4" customFormat="1" x14ac:dyDescent="0.7">
      <c r="I227" s="18"/>
      <c r="J227" s="5"/>
    </row>
    <row r="228" spans="9:10" s="4" customFormat="1" x14ac:dyDescent="0.7">
      <c r="I228" s="18"/>
      <c r="J228" s="5"/>
    </row>
    <row r="229" spans="9:10" s="4" customFormat="1" x14ac:dyDescent="0.7">
      <c r="I229" s="18"/>
      <c r="J229" s="5"/>
    </row>
    <row r="230" spans="9:10" s="4" customFormat="1" x14ac:dyDescent="0.7">
      <c r="I230" s="18"/>
      <c r="J230" s="5"/>
    </row>
    <row r="231" spans="9:10" s="4" customFormat="1" x14ac:dyDescent="0.7">
      <c r="I231" s="18"/>
      <c r="J231" s="5"/>
    </row>
    <row r="232" spans="9:10" s="4" customFormat="1" x14ac:dyDescent="0.7">
      <c r="I232" s="18"/>
      <c r="J232" s="5"/>
    </row>
    <row r="233" spans="9:10" s="4" customFormat="1" x14ac:dyDescent="0.7">
      <c r="I233" s="18"/>
      <c r="J233" s="5"/>
    </row>
    <row r="234" spans="9:10" s="4" customFormat="1" x14ac:dyDescent="0.7">
      <c r="I234" s="18"/>
      <c r="J234" s="5"/>
    </row>
    <row r="235" spans="9:10" s="4" customFormat="1" x14ac:dyDescent="0.7">
      <c r="I235" s="18"/>
      <c r="J235" s="5"/>
    </row>
    <row r="236" spans="9:10" s="4" customFormat="1" x14ac:dyDescent="0.7">
      <c r="I236" s="18"/>
      <c r="J236" s="5"/>
    </row>
    <row r="237" spans="9:10" s="4" customFormat="1" x14ac:dyDescent="0.7">
      <c r="I237" s="18"/>
      <c r="J237" s="5"/>
    </row>
    <row r="238" spans="9:10" s="4" customFormat="1" x14ac:dyDescent="0.7">
      <c r="I238" s="18"/>
      <c r="J238" s="5"/>
    </row>
    <row r="239" spans="9:10" s="4" customFormat="1" x14ac:dyDescent="0.7">
      <c r="I239" s="18"/>
      <c r="J239" s="5"/>
    </row>
    <row r="240" spans="9:10" s="4" customFormat="1" x14ac:dyDescent="0.7">
      <c r="I240" s="18"/>
      <c r="J240" s="5"/>
    </row>
    <row r="241" spans="9:10" s="4" customFormat="1" x14ac:dyDescent="0.7">
      <c r="I241" s="18"/>
      <c r="J241" s="5"/>
    </row>
    <row r="242" spans="9:10" s="4" customFormat="1" x14ac:dyDescent="0.7">
      <c r="I242" s="18"/>
      <c r="J242" s="5"/>
    </row>
    <row r="243" spans="9:10" s="4" customFormat="1" x14ac:dyDescent="0.7">
      <c r="I243" s="18"/>
      <c r="J243" s="5"/>
    </row>
    <row r="244" spans="9:10" s="4" customFormat="1" x14ac:dyDescent="0.7">
      <c r="I244" s="18"/>
      <c r="J244" s="5"/>
    </row>
    <row r="245" spans="9:10" s="4" customFormat="1" x14ac:dyDescent="0.7">
      <c r="I245" s="18"/>
      <c r="J245" s="5"/>
    </row>
    <row r="246" spans="9:10" s="4" customFormat="1" x14ac:dyDescent="0.7">
      <c r="I246" s="18"/>
      <c r="J246" s="5"/>
    </row>
    <row r="247" spans="9:10" s="4" customFormat="1" x14ac:dyDescent="0.7">
      <c r="I247" s="18"/>
      <c r="J247" s="5"/>
    </row>
    <row r="248" spans="9:10" s="4" customFormat="1" x14ac:dyDescent="0.7">
      <c r="I248" s="18"/>
      <c r="J248" s="5"/>
    </row>
    <row r="249" spans="9:10" s="4" customFormat="1" x14ac:dyDescent="0.7">
      <c r="I249" s="18"/>
      <c r="J249" s="5"/>
    </row>
    <row r="250" spans="9:10" s="4" customFormat="1" x14ac:dyDescent="0.7">
      <c r="I250" s="18"/>
      <c r="J250" s="5"/>
    </row>
    <row r="251" spans="9:10" s="4" customFormat="1" x14ac:dyDescent="0.7">
      <c r="I251" s="18"/>
      <c r="J251" s="5"/>
    </row>
    <row r="252" spans="9:10" s="4" customFormat="1" x14ac:dyDescent="0.7">
      <c r="I252" s="18"/>
      <c r="J252" s="5"/>
    </row>
    <row r="253" spans="9:10" s="4" customFormat="1" x14ac:dyDescent="0.7">
      <c r="I253" s="18"/>
      <c r="J253" s="5"/>
    </row>
    <row r="254" spans="9:10" s="4" customFormat="1" x14ac:dyDescent="0.7">
      <c r="I254" s="18"/>
      <c r="J254" s="5"/>
    </row>
    <row r="255" spans="9:10" s="4" customFormat="1" x14ac:dyDescent="0.7">
      <c r="I255" s="18"/>
      <c r="J255" s="5"/>
    </row>
  </sheetData>
  <mergeCells count="61">
    <mergeCell ref="J138:J141"/>
    <mergeCell ref="J136:J137"/>
    <mergeCell ref="F2:J2"/>
    <mergeCell ref="F16:J16"/>
    <mergeCell ref="F30:J30"/>
    <mergeCell ref="F44:J44"/>
    <mergeCell ref="F58:J58"/>
    <mergeCell ref="I3:I15"/>
    <mergeCell ref="I17:I29"/>
    <mergeCell ref="J17:J29"/>
    <mergeCell ref="I31:I43"/>
    <mergeCell ref="J31:J43"/>
    <mergeCell ref="J3:J15"/>
    <mergeCell ref="I45:I57"/>
    <mergeCell ref="J45:J57"/>
    <mergeCell ref="C2:E2"/>
    <mergeCell ref="C16:E16"/>
    <mergeCell ref="C30:E30"/>
    <mergeCell ref="C44:E44"/>
    <mergeCell ref="D84:H84"/>
    <mergeCell ref="D14:H14"/>
    <mergeCell ref="D15:H15"/>
    <mergeCell ref="D43:H43"/>
    <mergeCell ref="D57:H57"/>
    <mergeCell ref="D71:H71"/>
    <mergeCell ref="D56:H56"/>
    <mergeCell ref="D70:H70"/>
    <mergeCell ref="D28:H28"/>
    <mergeCell ref="D29:H29"/>
    <mergeCell ref="D42:H42"/>
    <mergeCell ref="C58:E58"/>
    <mergeCell ref="C72:E72"/>
    <mergeCell ref="C86:E86"/>
    <mergeCell ref="C100:E100"/>
    <mergeCell ref="D140:H140"/>
    <mergeCell ref="D141:H141"/>
    <mergeCell ref="D98:H98"/>
    <mergeCell ref="D85:H85"/>
    <mergeCell ref="D127:H127"/>
    <mergeCell ref="D112:H112"/>
    <mergeCell ref="D126:H126"/>
    <mergeCell ref="D99:H99"/>
    <mergeCell ref="D113:H113"/>
    <mergeCell ref="C114:E114"/>
    <mergeCell ref="C128:E128"/>
    <mergeCell ref="F72:J72"/>
    <mergeCell ref="F86:J86"/>
    <mergeCell ref="I59:I71"/>
    <mergeCell ref="J59:J71"/>
    <mergeCell ref="I73:I85"/>
    <mergeCell ref="J73:J85"/>
    <mergeCell ref="I129:I141"/>
    <mergeCell ref="I87:I99"/>
    <mergeCell ref="J87:J99"/>
    <mergeCell ref="I101:I113"/>
    <mergeCell ref="J101:J113"/>
    <mergeCell ref="I115:I127"/>
    <mergeCell ref="J115:J127"/>
    <mergeCell ref="F114:J114"/>
    <mergeCell ref="F128:J128"/>
    <mergeCell ref="J129:J134"/>
  </mergeCells>
  <phoneticPr fontId="2" type="noConversion"/>
  <conditionalFormatting sqref="B4:H4 B6:H6 B8:H8 B10:H10 B12:H12 B14:C14">
    <cfRule type="expression" dxfId="9" priority="47">
      <formula>MONTH(B4)&lt;&gt;Calendar1MonthOption</formula>
    </cfRule>
  </conditionalFormatting>
  <conditionalFormatting sqref="B18:H18 B20:H20 B22:H22 B24:H24 B26:H26 B28:C28">
    <cfRule type="expression" dxfId="8" priority="9">
      <formula>MONTH(B18)&lt;&gt;Calendar1MonthOption</formula>
    </cfRule>
  </conditionalFormatting>
  <conditionalFormatting sqref="B32:H32 B34:H34 B36:H36 B38:H38 B40:H40 B42:C42">
    <cfRule type="expression" dxfId="7" priority="8">
      <formula>MONTH(B32)&lt;&gt;Calendar1MonthOption</formula>
    </cfRule>
  </conditionalFormatting>
  <conditionalFormatting sqref="B46:H46 B48:H48 B50:H50 B52:H52 B54:H54 B56:C56">
    <cfRule type="expression" dxfId="6" priority="7">
      <formula>MONTH(B46)&lt;&gt;Calendar1MonthOption</formula>
    </cfRule>
  </conditionalFormatting>
  <conditionalFormatting sqref="B60:H60 B62:H62 B64:H64 B66:H66 B68:H68 B70:C70">
    <cfRule type="expression" dxfId="5" priority="6">
      <formula>MONTH(B60)&lt;&gt;Calendar1MonthOption</formula>
    </cfRule>
  </conditionalFormatting>
  <conditionalFormatting sqref="B74:H74 B76:H76 B78:H78 B80:H80 B82:H82 B84:C84">
    <cfRule type="expression" dxfId="4" priority="5">
      <formula>MONTH(B74)&lt;&gt;Calendar1MonthOption</formula>
    </cfRule>
  </conditionalFormatting>
  <conditionalFormatting sqref="B88:H88 B90:H90 B92:H92 B94:H94 B96:H96 B98:C98">
    <cfRule type="expression" dxfId="3" priority="4">
      <formula>MONTH(B88)&lt;&gt;Calendar1MonthOption</formula>
    </cfRule>
  </conditionalFormatting>
  <conditionalFormatting sqref="B102:H102 B104:H104 B106:H106 B108:H108 B110:H110 B112:C112">
    <cfRule type="expression" dxfId="2" priority="3">
      <formula>MONTH(B102)&lt;&gt;Calendar1MonthOption</formula>
    </cfRule>
  </conditionalFormatting>
  <conditionalFormatting sqref="B116:H116 B118:H118 B120:H120 B122:H122 B124:H124 B126:C126">
    <cfRule type="expression" dxfId="1" priority="2">
      <formula>MONTH(B116)&lt;&gt;Calendar1MonthOption</formula>
    </cfRule>
  </conditionalFormatting>
  <conditionalFormatting sqref="B130:H130 B132:H132 B134:H134 B136:H136 B138:H138 B140:C140">
    <cfRule type="expression" dxfId="0" priority="1">
      <formula>MONTH(B130)&lt;&gt;Calendar1MonthOption</formula>
    </cfRule>
  </conditionalFormatting>
  <dataValidations xWindow="261" yWindow="449" count="14">
    <dataValidation type="list" errorStyle="warning" allowBlank="1" showInputMessage="1" showErrorMessage="1" error="Select the week start day from the list. Select CANCEL,press ALT+DOWN ARROW for options, then DOWN ARROW and ENTER to make selection" prompt="Select the week start day in this cell. Press ALT+DOWN ARROW to open the drop-down list, then ENTER to make the selection. The calendar will update automatically" sqref="B3" xr:uid="{00000000-0002-0000-0000-000000000000}">
      <formula1>"SUNDAY,MONDAY,TUESDAY,WEDNESDAY,THURSDAY,FRIDAY,SATURDAY"</formula1>
    </dataValidation>
    <dataValidation type="list" errorStyle="warning" allowBlank="1" showInputMessage="1" showErrorMessage="1" error="Select calendar start month from the list. Select CANCEL, press ALT+DOWN ARROW for options, then DOWN ARROW and ENTER to make selection" prompt="Select calendar start month in this cell. Press ALT+DOWN ARROW to open the drop-down list, then ENTER to make the selection" sqref="C2:E2" xr:uid="{00000000-0002-0000-0000-000001000000}">
      <formula1>"January,February,March,April,May,June,July,August,September,October,November,December"</formula1>
    </dataValidation>
    <dataValidation allowBlank="1" showInputMessage="1" prompt="This workbook is a 12-month calendar. Enter starting year in cell B1, then select the starting month in cell C1. The calendar will update automatically for subsequent months" sqref="A2" xr:uid="{00000000-0002-0000-0000-000002000000}"/>
    <dataValidation allowBlank="1" showInputMessage="1" showErrorMessage="1" prompt="Enter year in this cell" sqref="B2" xr:uid="{00000000-0002-0000-0000-000003000000}"/>
    <dataValidation allowBlank="1" showInputMessage="1" prompt="Automatically determined weekday. To change weekdays, select a new week start day in cell B2" sqref="C3:H3 B17" xr:uid="{00000000-0002-0000-0000-000004000000}"/>
    <dataValidation allowBlank="1" showInputMessage="1" prompt="Date" sqref="B4" xr:uid="{00000000-0002-0000-0000-000005000000}"/>
    <dataValidation allowBlank="1" showInputMessage="1" prompt="Enter daily notes here" sqref="B5:F5 B7" xr:uid="{00000000-0002-0000-0000-000006000000}"/>
    <dataValidation allowBlank="1" showInputMessage="1" prompt="Calendar year is automatically updated based on the year selected in cell B1" sqref="B16" xr:uid="{00000000-0002-0000-0000-000007000000}"/>
    <dataValidation allowBlank="1" showInputMessage="1" prompt="Calendar month is automatically updated based on the month selected in cell C1" sqref="C16:E16" xr:uid="{00000000-0002-0000-0000-000008000000}"/>
    <dataValidation allowBlank="1" showInputMessage="1" prompt="Enter monthly Notes in cell below" sqref="D14:H14" xr:uid="{00000000-0002-0000-0000-00000C000000}"/>
    <dataValidation allowBlank="1" showInputMessage="1" prompt="Enter monthly Notes in this cell" sqref="D15:H15" xr:uid="{00000000-0002-0000-0000-00000D000000}"/>
    <dataValidation allowBlank="1" showInputMessage="1" showErrorMessage="1" prompt="Calendar year is automatically updated based on the year selected in cell B1" sqref="B30 B44 B58 B72 B86 B100 B114 B128" xr:uid="{00000000-0002-0000-0000-00000E000000}"/>
    <dataValidation allowBlank="1" showInputMessage="1" showErrorMessage="1" prompt="Calendar month is automatically updated based on the month selected in cell C1" sqref="C30:E30 C44:E44 C58:E58 C72:E72 C86:E86 C100:E100 C114:E114 C128:E128" xr:uid="{00000000-0002-0000-0000-00000F000000}"/>
    <dataValidation allowBlank="1" showInputMessage="1" showErrorMessage="1" prompt="Automatically determined weekday. To change weekdays, select a new week start day in cell B2" sqref="C17:H17 B31:H31 B45:H45 B59:H59 B73:H73 B87:H87 B101:H101 B115:H115 B129:H129" xr:uid="{00000000-0002-0000-0000-000010000000}"/>
  </dataValidations>
  <printOptions horizontalCentered="1" verticalCentered="1" gridLines="1"/>
  <pageMargins left="0.5" right="0.5" top="0.5" bottom="0.5" header="0" footer="0"/>
  <pageSetup paperSize="5" fitToWidth="0" fitToHeight="0" orientation="landscape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51</vt:i4>
      </vt:variant>
    </vt:vector>
  </HeadingPairs>
  <TitlesOfParts>
    <vt:vector size="52" baseType="lpstr">
      <vt:lpstr>Calendar</vt:lpstr>
      <vt:lpstr>Calendar10Month</vt:lpstr>
      <vt:lpstr>Calendar10Year</vt:lpstr>
      <vt:lpstr>Calendar1Month</vt:lpstr>
      <vt:lpstr>Calendar1Year</vt:lpstr>
      <vt:lpstr>Calendar2Month</vt:lpstr>
      <vt:lpstr>Calendar2Year</vt:lpstr>
      <vt:lpstr>Calendar3Month</vt:lpstr>
      <vt:lpstr>Calendar3Year</vt:lpstr>
      <vt:lpstr>Calendar4Month</vt:lpstr>
      <vt:lpstr>Calendar4Year</vt:lpstr>
      <vt:lpstr>Calendar5Month</vt:lpstr>
      <vt:lpstr>Calendar5Year</vt:lpstr>
      <vt:lpstr>Calendar6Month</vt:lpstr>
      <vt:lpstr>Calendar6Year</vt:lpstr>
      <vt:lpstr>Calendar7Month</vt:lpstr>
      <vt:lpstr>Calendar7Year</vt:lpstr>
      <vt:lpstr>Calendar8Month</vt:lpstr>
      <vt:lpstr>Calendar8Year</vt:lpstr>
      <vt:lpstr>Calendar9Month</vt:lpstr>
      <vt:lpstr>Calendar9Year</vt:lpstr>
      <vt:lpstr>ColumnTitleRegion1..H12.1</vt:lpstr>
      <vt:lpstr>ColumnTitleRegion10..H54.1</vt:lpstr>
      <vt:lpstr>ColumnTitleRegion11..C56.1</vt:lpstr>
      <vt:lpstr>ColumnTitleRegion12..D56.1</vt:lpstr>
      <vt:lpstr>ColumnTitleRegion13..H68.1</vt:lpstr>
      <vt:lpstr>ColumnTitleRegion14..C70.1</vt:lpstr>
      <vt:lpstr>ColumnTitleRegion15..D70.1</vt:lpstr>
      <vt:lpstr>ColumnTitleRegion16..H82.1</vt:lpstr>
      <vt:lpstr>ColumnTitleRegion17..C84.1</vt:lpstr>
      <vt:lpstr>ColumnTitleRegion18..D84.1</vt:lpstr>
      <vt:lpstr>ColumnTitleRegion19..H96.1</vt:lpstr>
      <vt:lpstr>ColumnTitleRegion2..C14.1</vt:lpstr>
      <vt:lpstr>ColumnTitleRegion20..C98.1</vt:lpstr>
      <vt:lpstr>ColumnTitleRegion21..D98.1</vt:lpstr>
      <vt:lpstr>ColumnTitleRegion22..H110.1</vt:lpstr>
      <vt:lpstr>ColumnTitleRegion23..C112.1</vt:lpstr>
      <vt:lpstr>ColumnTitleRegion24..D112.1</vt:lpstr>
      <vt:lpstr>ColumnTitleRegion25..H124.1</vt:lpstr>
      <vt:lpstr>ColumnTitleRegion26..C126.1</vt:lpstr>
      <vt:lpstr>ColumnTitleRegion27..D126.1</vt:lpstr>
      <vt:lpstr>ColumnTitleRegion28..H138.1</vt:lpstr>
      <vt:lpstr>ColumnTitleRegion29..C140.1</vt:lpstr>
      <vt:lpstr>ColumnTitleRegion3..D14.1</vt:lpstr>
      <vt:lpstr>ColumnTitleRegion30..D140.1</vt:lpstr>
      <vt:lpstr>ColumnTitleRegion4..H26.1</vt:lpstr>
      <vt:lpstr>ColumnTitleRegion5..C28.1</vt:lpstr>
      <vt:lpstr>ColumnTitleRegion6..D28.1</vt:lpstr>
      <vt:lpstr>ColumnTitleRegion7..H40.1</vt:lpstr>
      <vt:lpstr>ColumnTitleRegion8..C42.1</vt:lpstr>
      <vt:lpstr>ColumnTitleRegion9..D42.1</vt:lpstr>
      <vt:lpstr>WeekStart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Carol</dc:creator>
  <cp:lastModifiedBy>Chaparro, Carol F</cp:lastModifiedBy>
  <cp:lastPrinted>2020-04-28T19:21:02Z</cp:lastPrinted>
  <dcterms:created xsi:type="dcterms:W3CDTF">2018-02-18T23:49:08Z</dcterms:created>
  <dcterms:modified xsi:type="dcterms:W3CDTF">2024-11-29T19:01:20Z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42aa342-8706-4288-bd11-ebb85995028c_Enabled">
    <vt:lpwstr>True</vt:lpwstr>
  </property>
  <property fmtid="{D5CDD505-2E9C-101B-9397-08002B2CF9AE}" pid="3" name="MSIP_Label_f42aa342-8706-4288-bd11-ebb85995028c_SiteId">
    <vt:lpwstr>72f988bf-86f1-41af-91ab-2d7cd011db47</vt:lpwstr>
  </property>
  <property fmtid="{D5CDD505-2E9C-101B-9397-08002B2CF9AE}" pid="4" name="MSIP_Label_f42aa342-8706-4288-bd11-ebb85995028c_Owner">
    <vt:lpwstr>v-audrs@microsoft.com</vt:lpwstr>
  </property>
  <property fmtid="{D5CDD505-2E9C-101B-9397-08002B2CF9AE}" pid="5" name="MSIP_Label_f42aa342-8706-4288-bd11-ebb85995028c_SetDate">
    <vt:lpwstr>2018-02-18T23:49:13.9058913Z</vt:lpwstr>
  </property>
  <property fmtid="{D5CDD505-2E9C-101B-9397-08002B2CF9AE}" pid="6" name="MSIP_Label_f42aa342-8706-4288-bd11-ebb85995028c_Name">
    <vt:lpwstr>General</vt:lpwstr>
  </property>
  <property fmtid="{D5CDD505-2E9C-101B-9397-08002B2CF9AE}" pid="7" name="MSIP_Label_f42aa342-8706-4288-bd11-ebb85995028c_Application">
    <vt:lpwstr>Microsoft Azure Information Protection</vt:lpwstr>
  </property>
  <property fmtid="{D5CDD505-2E9C-101B-9397-08002B2CF9AE}" pid="8" name="MSIP_Label_f42aa342-8706-4288-bd11-ebb85995028c_Extended_MSFT_Method">
    <vt:lpwstr>Automatic</vt:lpwstr>
  </property>
  <property fmtid="{D5CDD505-2E9C-101B-9397-08002B2CF9AE}" pid="9" name="Sensitivity">
    <vt:lpwstr>General</vt:lpwstr>
  </property>
</Properties>
</file>